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395" activeTab="1"/>
  </bookViews>
  <sheets>
    <sheet name="RISTEK 2010" sheetId="1" r:id="rId1"/>
    <sheet name="PN-2" sheetId="2" r:id="rId2"/>
  </sheets>
  <definedNames>
    <definedName name="_xlnm.Print_Area" localSheetId="1">'PN-2'!$A$1:$Q$69</definedName>
  </definedNames>
  <calcPr fullCalcOnLoad="1"/>
</workbook>
</file>

<file path=xl/sharedStrings.xml><?xml version="1.0" encoding="utf-8"?>
<sst xmlns="http://schemas.openxmlformats.org/spreadsheetml/2006/main" count="520" uniqueCount="364">
  <si>
    <t>Kode File</t>
  </si>
  <si>
    <t>Nilai Kontrak</t>
  </si>
  <si>
    <t>Nilai Tukar yang Disepakati</t>
  </si>
  <si>
    <t>Tanggal Nilai Tukar</t>
  </si>
  <si>
    <t>Nilai Kontrak (Rupiah)</t>
  </si>
  <si>
    <t>DPP</t>
  </si>
  <si>
    <t>PPN 10 %</t>
  </si>
  <si>
    <t>Dana Operasional</t>
  </si>
  <si>
    <t>Belanja Pegawai</t>
  </si>
  <si>
    <t>Belanja Barang</t>
  </si>
  <si>
    <t>Belanja Jasa</t>
  </si>
  <si>
    <t>JUMLAH BELANJA</t>
  </si>
  <si>
    <t>DPI</t>
  </si>
  <si>
    <t>Selisih</t>
  </si>
  <si>
    <t>BELANJA PEGAWAI</t>
  </si>
  <si>
    <t>No</t>
  </si>
  <si>
    <t>Nama Anggota Tim</t>
  </si>
  <si>
    <t>NIP/Nopeg</t>
  </si>
  <si>
    <t>Fak/Sek</t>
  </si>
  <si>
    <t>Kualifikasi</t>
  </si>
  <si>
    <t>Honorarium</t>
  </si>
  <si>
    <t>Penggunaan pada Bulan **</t>
  </si>
  <si>
    <t>No Rekening</t>
  </si>
  <si>
    <t>Nama Bank</t>
  </si>
  <si>
    <t>Gaji Dasar*</t>
  </si>
  <si>
    <t>Volume (Bln)</t>
  </si>
  <si>
    <t>Total Gaji Dasar</t>
  </si>
  <si>
    <t>Koefisien</t>
  </si>
  <si>
    <t>Total Alokasi Honor</t>
  </si>
  <si>
    <t>(A)</t>
  </si>
  <si>
    <t>(B)</t>
  </si>
  <si>
    <t>(C=A*B)</t>
  </si>
  <si>
    <t>(D)</t>
  </si>
  <si>
    <t>(E=C*D)</t>
  </si>
  <si>
    <t>TOTAL</t>
  </si>
  <si>
    <t xml:space="preserve">Cat:  </t>
  </si>
  <si>
    <t>- Belanja Pegawai hanya untuk honorarium Pegawai ITB (dosen dan non dosen). Honorarium anggota tim bukan Pegawai ITB diajukan dalan Belanja Jasa</t>
  </si>
  <si>
    <t>BELANJA  BARANG</t>
  </si>
  <si>
    <t>Nama Barang</t>
  </si>
  <si>
    <t>Spesifikasi</t>
  </si>
  <si>
    <t>Satuan</t>
  </si>
  <si>
    <t>Jumlah Barang</t>
  </si>
  <si>
    <t>Harga Satuan (Rp)</t>
  </si>
  <si>
    <t>Total Harga (Rp)</t>
  </si>
  <si>
    <t>Penggunaan pada Bulan</t>
  </si>
  <si>
    <t>Keterangan</t>
  </si>
  <si>
    <t>Persetujuan UPT Logistik</t>
  </si>
  <si>
    <t>Adm</t>
  </si>
  <si>
    <t>Teknis</t>
  </si>
  <si>
    <t>Diunitkan</t>
  </si>
  <si>
    <t>Diadakan oleh UPT Logistik</t>
  </si>
  <si>
    <t xml:space="preserve">BELANJA  JASA </t>
  </si>
  <si>
    <t>SUBTOTAL</t>
  </si>
  <si>
    <t>Nama Jasa</t>
  </si>
  <si>
    <t>Jumlah</t>
  </si>
  <si>
    <t>Catatan :</t>
  </si>
  <si>
    <t xml:space="preserve">1. </t>
  </si>
  <si>
    <t>Satuan barang dan jasa dapat dilihat pada website http://perencanaan.itb.ac.id</t>
  </si>
  <si>
    <t>2.</t>
  </si>
  <si>
    <t>Barang yang dipesan belum tercantum di Sispran : Usulkan harganya (termasuk pajak)</t>
  </si>
  <si>
    <t xml:space="preserve">3. </t>
  </si>
  <si>
    <t>Spesifikasi :</t>
  </si>
  <si>
    <t>- Adm. : tentukan barang/jasa</t>
  </si>
  <si>
    <t>- Teknis : sesuai kebutuhan teknis yang Saudara inginkan</t>
  </si>
  <si>
    <t>4.</t>
  </si>
  <si>
    <t xml:space="preserve"> Keterangan :</t>
  </si>
  <si>
    <t>- Tambahkan yang diperlukan bagi pengadaan barang/jasa. Misal : referensi pemberi jasa / pengadaan barang</t>
  </si>
  <si>
    <t>5.</t>
  </si>
  <si>
    <t>Belanja Jasa untuk honorarium bukan pegawai ITB lihat format Belanja Pegawai ITB</t>
  </si>
  <si>
    <t>6.</t>
  </si>
  <si>
    <t>Belanja Jasa untuk perjalanan, mengacu Lampiran SK Rektor ITB No : 130/SK/K01/KU/2007</t>
  </si>
  <si>
    <t>Ahli…..</t>
  </si>
  <si>
    <t>Ahli….</t>
  </si>
  <si>
    <t>Bandung, ………………</t>
  </si>
  <si>
    <t>Nama Ketua Pelaksana………..</t>
  </si>
  <si>
    <t>PPh 22</t>
  </si>
  <si>
    <r>
      <t>CASH FLOW</t>
    </r>
    <r>
      <rPr>
        <b/>
        <sz val="14"/>
        <rFont val="Arial Narrow"/>
        <family val="2"/>
      </rPr>
      <t xml:space="preserve"> KEGIATAN KERJASAMA</t>
    </r>
  </si>
  <si>
    <t>Daftar Penerima Dana</t>
  </si>
  <si>
    <t>Program Insentif 2010</t>
  </si>
  <si>
    <t xml:space="preserve">No. Urut </t>
  </si>
  <si>
    <t xml:space="preserve">No. Identitas </t>
  </si>
  <si>
    <t>Program</t>
  </si>
  <si>
    <t xml:space="preserve">Bidang Fokus </t>
  </si>
  <si>
    <t xml:space="preserve">Judul </t>
  </si>
  <si>
    <t xml:space="preserve">Peneliti Utama </t>
  </si>
  <si>
    <t>Fakultas/Sekolah</t>
  </si>
  <si>
    <t>KK</t>
  </si>
  <si>
    <t xml:space="preserve">Tahun Riset </t>
  </si>
  <si>
    <t xml:space="preserve">Biaya Disetujui (Rp.) </t>
  </si>
  <si>
    <t>PPN 10%</t>
  </si>
  <si>
    <t>PPh 23 2%</t>
  </si>
  <si>
    <t>Biaya setelah potongan pajak</t>
  </si>
  <si>
    <t>Termijn 1 (30%)</t>
  </si>
  <si>
    <t>Termijn 2 (50%)</t>
  </si>
  <si>
    <t>Termijn 3 (20%)</t>
  </si>
  <si>
    <t xml:space="preserve">DF-2010-1522 </t>
  </si>
  <si>
    <t>Program Riset Percepatan Difusi dan Pemanfaatan IPTEK</t>
  </si>
  <si>
    <t xml:space="preserve">6.04.01 </t>
  </si>
  <si>
    <t xml:space="preserve">Penelitian dan Pembuatan Target Drone untuk Latihan Pilot Pesawat Tempur dan Paskhasau </t>
  </si>
  <si>
    <t xml:space="preserve">Mochammad Agoes Moelyadi, Dr.-Ing. ST. MSc. </t>
  </si>
  <si>
    <t>FTMD</t>
  </si>
  <si>
    <t>Fisika Terbang</t>
  </si>
  <si>
    <t xml:space="preserve">DF-2010-1957 </t>
  </si>
  <si>
    <t xml:space="preserve">6.06.02 </t>
  </si>
  <si>
    <t xml:space="preserve">Desain dan Pembuatan Prototype Sistem Firing Control Pengunci Sasaran Kendaraan Tempur </t>
  </si>
  <si>
    <t xml:space="preserve">Cahyadi Setiawan </t>
  </si>
  <si>
    <t>Pusat Studi Sistem Tak Berawak</t>
  </si>
  <si>
    <t xml:space="preserve">DF-2010-2138 </t>
  </si>
  <si>
    <t xml:space="preserve">6.10.01 </t>
  </si>
  <si>
    <t xml:space="preserve">Detail Desain Struktur Pesawat Terbang Latih Serba Guna Untuk Mendukung Kemandirian Teknologi Pertahanan Indonesia </t>
  </si>
  <si>
    <t xml:space="preserve">M. Giri Suada, Dr. </t>
  </si>
  <si>
    <t>Struktur Ringan</t>
  </si>
  <si>
    <t xml:space="preserve">DF-2010-2245 </t>
  </si>
  <si>
    <t xml:space="preserve">6.09.01 </t>
  </si>
  <si>
    <t xml:space="preserve">Rancang Bangun Sistem Gimbal Kamera dua aksis untuk Pesawat Udara Nir Awak (PUNA) </t>
  </si>
  <si>
    <t xml:space="preserve">Wayan Suweca, Dr. Ir. </t>
  </si>
  <si>
    <t>Perancangan Mesin</t>
  </si>
  <si>
    <t xml:space="preserve">DF-2010-2264 </t>
  </si>
  <si>
    <t xml:space="preserve">6.06.03 </t>
  </si>
  <si>
    <t xml:space="preserve">Rancang Bangun Sistem Kendali Turret Movement Meriam Kal.20mm </t>
  </si>
  <si>
    <t xml:space="preserve">Wisnu A. Pradana </t>
  </si>
  <si>
    <t xml:space="preserve">DF-2010-2272 </t>
  </si>
  <si>
    <t xml:space="preserve">3.02.04 </t>
  </si>
  <si>
    <t xml:space="preserve">Pengembangan, Penyempurnaan dan Fabrikasi Turbin Angin Skala Kecil Berbiaya Rendah untuk Industri Kecil di Indonesia </t>
  </si>
  <si>
    <t xml:space="preserve">Hendri Syamsudin, Ir. M.Sc. </t>
  </si>
  <si>
    <t xml:space="preserve">KP-2010-1276 </t>
  </si>
  <si>
    <t>Program Riset Peningkatan Kapasitas IPTEK Sistem Produksi</t>
  </si>
  <si>
    <t xml:space="preserve">5.03.04 </t>
  </si>
  <si>
    <t xml:space="preserve">Operator Training Simulator untuk Industri Proses Berskala Besar </t>
  </si>
  <si>
    <t xml:space="preserve">Bambang Riyanto Trilaksono </t>
  </si>
  <si>
    <t>STEI</t>
  </si>
  <si>
    <t>Sistem Kendali dan Komputer</t>
  </si>
  <si>
    <t xml:space="preserve">KP-2010-1456 </t>
  </si>
  <si>
    <t xml:space="preserve">2.04.17 </t>
  </si>
  <si>
    <t xml:space="preserve">Uji klinik antiartritis dan peningkatan produksi sediaan fitofarmaka dari buah Mahkota Dewa (Phaleria macrocarpa) </t>
  </si>
  <si>
    <t xml:space="preserve">Asari Nawawi, Dr. </t>
  </si>
  <si>
    <t>SF</t>
  </si>
  <si>
    <t>Biologi Farmasi</t>
  </si>
  <si>
    <t xml:space="preserve">KP-2010-1682 </t>
  </si>
  <si>
    <t xml:space="preserve">2.08.03 </t>
  </si>
  <si>
    <t xml:space="preserve">Perancangan Electrocardiogram (EKG) 3-Kanal Ekonomis Dengan Interpretasi </t>
  </si>
  <si>
    <t xml:space="preserve">Oerip Setiono Santoso, Dr. dr. Msc. </t>
  </si>
  <si>
    <t>Teknik Biomedika</t>
  </si>
  <si>
    <t xml:space="preserve">KP-2010-1815 </t>
  </si>
  <si>
    <t xml:space="preserve">5.04.04 </t>
  </si>
  <si>
    <t xml:space="preserve">Pengembangan kwh meter elektronik pra-bayar berbasis smart card lanjutan </t>
  </si>
  <si>
    <t xml:space="preserve">Judojono Kartidjo, M.Sc </t>
  </si>
  <si>
    <t xml:space="preserve">KP-2010-2036 </t>
  </si>
  <si>
    <t xml:space="preserve">5.03.06 </t>
  </si>
  <si>
    <t xml:space="preserve">Indonesian Operational Support Systems Sebagai Perangkat Antar Muka Telekomunikasi Indonesia </t>
  </si>
  <si>
    <t xml:space="preserve">Ian Yosef Matheus Edward, Dr., Ir. </t>
  </si>
  <si>
    <t>Teknik Komputer</t>
  </si>
  <si>
    <t xml:space="preserve">KP-2010-2614 </t>
  </si>
  <si>
    <t xml:space="preserve">5.03.07 </t>
  </si>
  <si>
    <t xml:space="preserve">Menghidupkan Industri Komputer Berbasis Open Source Nasional: Penyediaan Perangkat Lunak dan Dukungan Teknis. </t>
  </si>
  <si>
    <t xml:space="preserve">Eko Mursito Budi </t>
  </si>
  <si>
    <t>FTI</t>
  </si>
  <si>
    <t>Instrumentasi dan Kontrol</t>
  </si>
  <si>
    <t xml:space="preserve">KP-2010-2977 </t>
  </si>
  <si>
    <t xml:space="preserve">5.01.03 </t>
  </si>
  <si>
    <t xml:space="preserve">Desain dan Realisasi Suatu Prototipe Repeater Fixed Broadband Wireless Access WiMAX Frequency Division Duplex pada 3,3 GHz. </t>
  </si>
  <si>
    <t xml:space="preserve">Endon Bharata, Ir. MT. </t>
  </si>
  <si>
    <t>Teknik Telekomunikasi</t>
  </si>
  <si>
    <t xml:space="preserve">KP-2010-3273 </t>
  </si>
  <si>
    <t xml:space="preserve">3.03.01 </t>
  </si>
  <si>
    <t xml:space="preserve">Pengembangan Perangkat Keras dan Perangkat Lunak untuk Eksplorasi dan Monitoring Reservoar Panas Bumi dengan Menggunakan Metode Mikroseismik </t>
  </si>
  <si>
    <t xml:space="preserve">Mohammad Rachmat Sule </t>
  </si>
  <si>
    <t>FTTM</t>
  </si>
  <si>
    <t>Ilmu dan Teknik Geofisika</t>
  </si>
  <si>
    <t xml:space="preserve">KP-2010-3386 </t>
  </si>
  <si>
    <t xml:space="preserve">5.01.05 </t>
  </si>
  <si>
    <t xml:space="preserve">Membangun Ekosistem Rural-Next Generation Network yang Mandiri dan Produktif </t>
  </si>
  <si>
    <t xml:space="preserve">Eko Didik Widianto, ST., MT </t>
  </si>
  <si>
    <t>PPTIK</t>
  </si>
  <si>
    <t xml:space="preserve">RD-2010-1071 </t>
  </si>
  <si>
    <t>Program Riset Dasar</t>
  </si>
  <si>
    <t xml:space="preserve">3.07.03 </t>
  </si>
  <si>
    <t xml:space="preserve">Studi Perpindahan Panas Konveksi pada Susunan Silinder Vertikal dalam Reaktor Nuklir atau Penukar Panas </t>
  </si>
  <si>
    <t xml:space="preserve">Nathanael Panagung Tandian, Dr. Ir. </t>
  </si>
  <si>
    <t>Konversi Energi</t>
  </si>
  <si>
    <t xml:space="preserve">RD-2010-147 </t>
  </si>
  <si>
    <t xml:space="preserve">3.06.03 </t>
  </si>
  <si>
    <t xml:space="preserve">Pemanfaatan Limbah Industri Pulp dan Kertas Untuk Sintesis Membran Komposit Sel Bahan Bakar </t>
  </si>
  <si>
    <t xml:space="preserve">I Made Arcana, Dr. </t>
  </si>
  <si>
    <t>FMIPA</t>
  </si>
  <si>
    <t>Kimia Anorganik dan Fisik</t>
  </si>
  <si>
    <t xml:space="preserve">RD-2010-1660 </t>
  </si>
  <si>
    <t xml:space="preserve">2.01.04 </t>
  </si>
  <si>
    <t xml:space="preserve">Kloning gen katG mutan isolat-isolat MDR Mycobacterium tuberculosis dan penentuan struktur 3 dimensi kristal proteinnya sebagai target molekul penemuan obat baru </t>
  </si>
  <si>
    <t xml:space="preserve">Achmad Saifuddin Noer, H.,Ph.D. </t>
  </si>
  <si>
    <t>Biokimia</t>
  </si>
  <si>
    <t xml:space="preserve">RD-2010-3387 </t>
  </si>
  <si>
    <t xml:space="preserve">1.05.03 </t>
  </si>
  <si>
    <t xml:space="preserve">Pembuatan Peta dan Sistem Informasi Zona Potensi Perikanan di Wilayah Pesisir Utara Jawa Barat </t>
  </si>
  <si>
    <t xml:space="preserve">Wiwin Windupranata </t>
  </si>
  <si>
    <t>FITB</t>
  </si>
  <si>
    <t>Sains dan Rekayasa Hidrografi</t>
  </si>
  <si>
    <t xml:space="preserve">RD-2010-3419 </t>
  </si>
  <si>
    <t xml:space="preserve">2.06.04 </t>
  </si>
  <si>
    <t xml:space="preserve">Pengembangan nanopartikel elektrokatalis untuk analisis dopamin dalam cairan tubuh dengan elektroda termodifikasi </t>
  </si>
  <si>
    <t xml:space="preserve">Indra Noviandri, Dr. </t>
  </si>
  <si>
    <t>Kimia Analitik</t>
  </si>
  <si>
    <t xml:space="preserve">RD-2010-519 </t>
  </si>
  <si>
    <t xml:space="preserve">1.01.01 </t>
  </si>
  <si>
    <t xml:space="preserve">Peta proyeksi perubahan musim dan iklim resolusi tinggi untuk ketahanan pangan nasional </t>
  </si>
  <si>
    <t xml:space="preserve">Armi Susandi, Dr. MT. </t>
  </si>
  <si>
    <t>Sains Atmosfer</t>
  </si>
  <si>
    <t xml:space="preserve">RD-2010-867 </t>
  </si>
  <si>
    <t xml:space="preserve">Kaji Teoritis dan Eksperimental Penerapan Passive Containment Cooling System pada PLTN Generasi Baru dan Penyiapan Data Dukungnya dalam Menyongsong PLTN Pertama Indonesia </t>
  </si>
  <si>
    <t xml:space="preserve">Ari Darmawan Pasek, Dr. Ir. </t>
  </si>
  <si>
    <t xml:space="preserve">RT-2010-1000 </t>
  </si>
  <si>
    <t>Program Riset Terapan</t>
  </si>
  <si>
    <t xml:space="preserve">Identifikasi Pola Migrasi Ikan Tuna di Selatan Pulau Jawa dengan Kajian Fishing Ground Dinamik </t>
  </si>
  <si>
    <t xml:space="preserve">Ivonne M. Radjawane, Ph.D </t>
  </si>
  <si>
    <t>Oseanografi</t>
  </si>
  <si>
    <t xml:space="preserve">RT-2010-1109 </t>
  </si>
  <si>
    <t xml:space="preserve">6.12.05 </t>
  </si>
  <si>
    <t xml:space="preserve">Rancang Bangun Stasiun Bumi Satelit Amatir sebagai Wahana Pengembangan Sistem Jaringan Komunikasi Satelit </t>
  </si>
  <si>
    <t xml:space="preserve">Ridanto Eko Poetro, ST, MSc., D.Eng. </t>
  </si>
  <si>
    <t xml:space="preserve">RT-2010-1111 </t>
  </si>
  <si>
    <t xml:space="preserve">3.04.02 </t>
  </si>
  <si>
    <t xml:space="preserve">Peleburan Pasir Silika dari bumi Indonesia untuk dijadikan Metallurgical grade silicon </t>
  </si>
  <si>
    <t xml:space="preserve">Bambang Sunendar, Dr. Ir. M.Eng </t>
  </si>
  <si>
    <t>Teknik Fisika</t>
  </si>
  <si>
    <t xml:space="preserve">RT-2010-116 </t>
  </si>
  <si>
    <t xml:space="preserve">5.03.05 </t>
  </si>
  <si>
    <t xml:space="preserve">Keamanan Implementasi Aplikasi PGP (Pretty Good Privacy) </t>
  </si>
  <si>
    <t xml:space="preserve">Yusuf Kurniawan, Dr. Ir. </t>
  </si>
  <si>
    <t>Elektronika</t>
  </si>
  <si>
    <t xml:space="preserve">RT-2010-1243 </t>
  </si>
  <si>
    <t xml:space="preserve">4.02.02 </t>
  </si>
  <si>
    <t xml:space="preserve">Pembuatan prototipe transmisi otomatis berbasis constant speed drive </t>
  </si>
  <si>
    <t xml:space="preserve">Edy Suwondo, Dr. Ir. </t>
  </si>
  <si>
    <t>Desain, Operasi dan Perawatan Pesawat Terbang</t>
  </si>
  <si>
    <t xml:space="preserve">RT-2010-1736 </t>
  </si>
  <si>
    <t xml:space="preserve">4.04.01 </t>
  </si>
  <si>
    <t xml:space="preserve">Pengembangan Metode Analisis Human Error Sebagai Upaya Dalam Meminimasi Kecelakaan Kereta Api </t>
  </si>
  <si>
    <t xml:space="preserve">Hardianto Iridiastadi, Ir, MSIE, Ph.D. </t>
  </si>
  <si>
    <t>Manajemen Industri</t>
  </si>
  <si>
    <t xml:space="preserve">RT-2010-1752 </t>
  </si>
  <si>
    <t xml:space="preserve">6.04.02 </t>
  </si>
  <si>
    <t xml:space="preserve">Rancang Bangun Sistem Simulator Terbang untuk Air-to-Ground Combat Training Pesawat Tempur TNI-AU Sukhoi SU-30MK2 </t>
  </si>
  <si>
    <t xml:space="preserve">Hisar Manongam Pasaribu </t>
  </si>
  <si>
    <t xml:space="preserve">RT-2010-1759 </t>
  </si>
  <si>
    <t xml:space="preserve">4.04.04 </t>
  </si>
  <si>
    <t xml:space="preserve">Rancang Bangun Simulator Kereta Api Sebagai Sarana Pelatihan Masinis Untuk Pengenalan dan Peningkatan Pemahaman Karakteristik Gerak Kereta Api </t>
  </si>
  <si>
    <t xml:space="preserve">Khairul Ummah </t>
  </si>
  <si>
    <t xml:space="preserve">RT-2010-1847 </t>
  </si>
  <si>
    <t xml:space="preserve">2.03.02 </t>
  </si>
  <si>
    <t xml:space="preserve">Pengembangan eksipien salut enterik berbasis amilum menggunakan fermentasi Aspergilus oryzae dan fosforilasi untuk meningkatkan stabilitas obat dan pangan fungsional di lambung </t>
  </si>
  <si>
    <t xml:space="preserve">Tri Suciati, Dr. M.Si </t>
  </si>
  <si>
    <t>Farmasetika</t>
  </si>
  <si>
    <t xml:space="preserve">RT-2010-2024 </t>
  </si>
  <si>
    <t xml:space="preserve">5.06.08 </t>
  </si>
  <si>
    <t xml:space="preserve">Pengembangan Jaringan Sensor Nirkabel Yang Murah, User Friendly, Dan Fleksibel Untuk Aplikasi Precision Farming Pada Greenhouse Produksi Benih Kentang </t>
  </si>
  <si>
    <t xml:space="preserve">Irman Idris, Dr. Ir. M.Eng. </t>
  </si>
  <si>
    <t xml:space="preserve">RT-2010-209 </t>
  </si>
  <si>
    <t xml:space="preserve">5.05.01 </t>
  </si>
  <si>
    <t xml:space="preserve">MIMO STC 2x2 Design for Mobile WiMax IEEE 802.16e </t>
  </si>
  <si>
    <t xml:space="preserve">Trio Adiono, ST.,MT.,Ph.D </t>
  </si>
  <si>
    <t xml:space="preserve">RT-2010-2226 </t>
  </si>
  <si>
    <t xml:space="preserve">3.06.06 </t>
  </si>
  <si>
    <t xml:space="preserve">2005Pengembangan Sistem Kontrol Fuel Cell Sebagai Pembangkit Listrik Berkapasitas 5 kW </t>
  </si>
  <si>
    <t xml:space="preserve">FX. Nugroho Soelami, Ir., M.B.Env., Dr. </t>
  </si>
  <si>
    <t xml:space="preserve">RT-2010-2385 </t>
  </si>
  <si>
    <t xml:space="preserve">Pengembangan Media Acces Control layer untuk Broadband Wireless Access </t>
  </si>
  <si>
    <t xml:space="preserve">Arif Sasongko </t>
  </si>
  <si>
    <t xml:space="preserve">RT-2010-2607 </t>
  </si>
  <si>
    <t xml:space="preserve">6.07.02 </t>
  </si>
  <si>
    <t xml:space="preserve">Sitem Kendali Terintegrasi Untuk Pemandu Roket .Integrated Guidance and Control </t>
  </si>
  <si>
    <t xml:space="preserve">Harijono A. Tjokronegoro, Prof, Dr </t>
  </si>
  <si>
    <t xml:space="preserve">RT-2010-2711 </t>
  </si>
  <si>
    <t xml:space="preserve">3.01.04 </t>
  </si>
  <si>
    <t xml:space="preserve">Uji-coba dan pengembangan penggunaan minyak nabati murni ("Pure Plant Oil" (PPO)) sebagai bahan bakar motor diesel tipe Lister. </t>
  </si>
  <si>
    <t xml:space="preserve">Iman Kartolaksono Reksowardojo M.Eng, Dr. Eng </t>
  </si>
  <si>
    <t xml:space="preserve">RT-2010-2798 </t>
  </si>
  <si>
    <t xml:space="preserve">5.06.04 </t>
  </si>
  <si>
    <t xml:space="preserve">Rancang Bangun Mini ATCS (Air Traffic Control System), Sarana Pemanduan Lalu-lintas Udara untuk Bandara Kelas Menengah </t>
  </si>
  <si>
    <t xml:space="preserve">Riza Satria Perdana, S.T., M.T. </t>
  </si>
  <si>
    <t>Rekayasa Perangkat Lunak dan Data</t>
  </si>
  <si>
    <t xml:space="preserve">RT-2010-2834 </t>
  </si>
  <si>
    <t xml:space="preserve">1.05.02 </t>
  </si>
  <si>
    <t xml:space="preserve">Pemanfaatan Energi Arus Laut untuk Percepatan Rehabilitasi Habitat Ikan, Produksi Hibrida Energi Alternatif Berbahan Baku Lokal Pembantu Operasional Nelayan, dan Sumber Daya Rumpon Desain Baru. </t>
  </si>
  <si>
    <t xml:space="preserve">Tubagus Ahmad Fauzi Soelaiman, Dr., Ir. </t>
  </si>
  <si>
    <t xml:space="preserve">RT-2010-2842 </t>
  </si>
  <si>
    <t xml:space="preserve">2.05.02 </t>
  </si>
  <si>
    <t xml:space="preserve">Pengembangan Model Matematis Perambatan Gelombang Ultrasonik Melalui Jaringan Tubuh Manusia </t>
  </si>
  <si>
    <t xml:space="preserve">Deddy Kurniadi, Dr. Eng. </t>
  </si>
  <si>
    <t xml:space="preserve">RT-2010-2890 </t>
  </si>
  <si>
    <t xml:space="preserve">6.08.03 </t>
  </si>
  <si>
    <t xml:space="preserve">Studi Zona Bayangan (Shadow Zone) dalam Alur Kapal Selam yang terdapat di Perairan Indonesia dengan Pendekatan Terintegrasi Model Numerik dan Sistem Informasi Geografis. </t>
  </si>
  <si>
    <t xml:space="preserve">Totok Suprijo, Dr. </t>
  </si>
  <si>
    <t xml:space="preserve">RT-2010-3454 </t>
  </si>
  <si>
    <t xml:space="preserve">4.04.03 </t>
  </si>
  <si>
    <t xml:space="preserve">Perancangan Sistem Simulasi Sepeda Motor </t>
  </si>
  <si>
    <t xml:space="preserve">Leonardo Gunawan, Dr.Ir. </t>
  </si>
  <si>
    <t xml:space="preserve">RT-2010-509 </t>
  </si>
  <si>
    <t xml:space="preserve">5.06.03 </t>
  </si>
  <si>
    <t xml:space="preserve">Pengembangan Sistem Komunikasi Multicarrier Berbasis Transformasi Wavelet Paket </t>
  </si>
  <si>
    <t xml:space="preserve">Effrina Yanti Hamid, Dr. ST, MT </t>
  </si>
  <si>
    <t xml:space="preserve">RT-2010-573 </t>
  </si>
  <si>
    <t xml:space="preserve">3.07.02 </t>
  </si>
  <si>
    <t xml:space="preserve">Pemisahan Unsur-unsur Tanah Jarang dari Mineral Monasit Bangka dengan Teknik Membran Cair Berpendukung Hollow Fiber (HFSLM) </t>
  </si>
  <si>
    <t xml:space="preserve">Aminudin Sulaeman, Dr. </t>
  </si>
  <si>
    <t xml:space="preserve">RT-2010-595 </t>
  </si>
  <si>
    <t xml:space="preserve">6.12.06 </t>
  </si>
  <si>
    <t xml:space="preserve">Pengembangan Radar Penembus Permukaan Berkecepatan Tinggi untuk Aplikasi Hankam </t>
  </si>
  <si>
    <t xml:space="preserve">Andriyan Bayu Suksmono, PhD. </t>
  </si>
  <si>
    <t xml:space="preserve">RT-2010-858 </t>
  </si>
  <si>
    <t xml:space="preserve">Pengembangan Prototipe Sistem Monitoring Gelombang Otak untuk diagnosis Gangguan Kualitas Tidur </t>
  </si>
  <si>
    <t xml:space="preserve">Farida I. Muchtadi Dr, Ir. </t>
  </si>
  <si>
    <t>Total</t>
  </si>
  <si>
    <t>PPh 23 (2%)</t>
  </si>
  <si>
    <t>No NPWP</t>
  </si>
  <si>
    <t>- PPh Psl 21 untuk Belanja Pegawai sebesar 15%</t>
  </si>
  <si>
    <t>Jan - Aprl</t>
  </si>
  <si>
    <t>Mei - Agustus</t>
  </si>
  <si>
    <t>Sept - Nop</t>
  </si>
  <si>
    <t>PN-2-01-2010</t>
  </si>
  <si>
    <t>PN-2-02-2010</t>
  </si>
  <si>
    <t>PN-2-03-2010</t>
  </si>
  <si>
    <t>PN-2-04-2010</t>
  </si>
  <si>
    <t>PN-2-05-2010</t>
  </si>
  <si>
    <t>PN-2-06-2010</t>
  </si>
  <si>
    <t>PN-2-07-2010</t>
  </si>
  <si>
    <t>PN-2-08-2010</t>
  </si>
  <si>
    <t>PN-2-09-2010</t>
  </si>
  <si>
    <t>PN-2-10-2010</t>
  </si>
  <si>
    <t>PN-2-11-2010</t>
  </si>
  <si>
    <t>PN-2-12-2010</t>
  </si>
  <si>
    <t>PN-2-13-2010</t>
  </si>
  <si>
    <t>PN-2-14-2010</t>
  </si>
  <si>
    <t>PN-2-15-2010</t>
  </si>
  <si>
    <t>PN-2-16-2010</t>
  </si>
  <si>
    <t>PN-2-17-2010</t>
  </si>
  <si>
    <t>PN-2-18-2010</t>
  </si>
  <si>
    <t>PN-2-19-2010</t>
  </si>
  <si>
    <t>PN-2-20-2010</t>
  </si>
  <si>
    <t>PN-2-21-2010</t>
  </si>
  <si>
    <t>PN-2-22-2010</t>
  </si>
  <si>
    <t>PN-2-23-2010</t>
  </si>
  <si>
    <t>PN-2-24-2010</t>
  </si>
  <si>
    <t>PN-2-25-2010</t>
  </si>
  <si>
    <t>PN-2-26-2010</t>
  </si>
  <si>
    <t>PN-2-27-2010</t>
  </si>
  <si>
    <t>PN-2-28-2010</t>
  </si>
  <si>
    <t>PN-2-29-2010</t>
  </si>
  <si>
    <t>PN-2-30-2010</t>
  </si>
  <si>
    <t>PN-2-31-2010</t>
  </si>
  <si>
    <t>PN-2-32-2010</t>
  </si>
  <si>
    <t>PN-2-33-2010</t>
  </si>
  <si>
    <t>PN-2-34-2010</t>
  </si>
  <si>
    <t>PN-2-35-2010</t>
  </si>
  <si>
    <t>PN-2-36-2010</t>
  </si>
  <si>
    <t>PN-2-37-2010</t>
  </si>
  <si>
    <t>PN-2-38-2010</t>
  </si>
  <si>
    <t>PN-2-39-2010</t>
  </si>
  <si>
    <t>PN-2-40-2010</t>
  </si>
  <si>
    <t>PN-2-41-2010</t>
  </si>
  <si>
    <t>PN-2-42-2010</t>
  </si>
  <si>
    <t>PN-2-43-2010</t>
  </si>
  <si>
    <t>PN-2-44-2010</t>
  </si>
  <si>
    <t>PN-2-45-2010</t>
  </si>
  <si>
    <t>PN-2-46-2010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</si>
</sst>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_);_(* \(#,##0\);_(* &quot;-&quot;??_);_(@_)"/>
    <numFmt numFmtId="165" formatCode="&quot;Rp&quot;#,##0.0"/>
    <numFmt numFmtId="166" formatCode="_(&quot;Rp&quot;* #,##0.0_);_(&quot;Rp&quot;* \(#,##0.0\);_(&quot;Rp&quot;* &quot;-&quot;?_);_(@_)"/>
    <numFmt numFmtId="167" formatCode="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i/>
      <sz val="14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48"/>
      <name val="Calibri"/>
      <family val="2"/>
    </font>
    <font>
      <sz val="10.5"/>
      <color indexed="10"/>
      <name val="Calibri"/>
      <family val="2"/>
    </font>
    <font>
      <sz val="10.5"/>
      <color indexed="40"/>
      <name val="Calibri"/>
      <family val="2"/>
    </font>
    <font>
      <sz val="10.5"/>
      <color indexed="45"/>
      <name val="Calibri"/>
      <family val="2"/>
    </font>
    <font>
      <b/>
      <sz val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sz val="10.5"/>
      <color rgb="FF3333FF"/>
      <name val="Calibri"/>
      <family val="2"/>
    </font>
    <font>
      <sz val="10.5"/>
      <color rgb="FFFF0000"/>
      <name val="Calibri"/>
      <family val="2"/>
    </font>
    <font>
      <sz val="10.5"/>
      <color rgb="FF00B0F0"/>
      <name val="Calibri"/>
      <family val="2"/>
    </font>
    <font>
      <sz val="10.5"/>
      <color rgb="FFFF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6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164" fontId="6" fillId="0" borderId="10" xfId="59" applyNumberFormat="1" applyFont="1" applyBorder="1" applyAlignment="1">
      <alignment horizontal="right"/>
      <protection/>
    </xf>
    <xf numFmtId="43" fontId="8" fillId="0" borderId="11" xfId="46" applyNumberFormat="1" applyFont="1" applyBorder="1" applyAlignment="1">
      <alignment horizontal="right"/>
    </xf>
    <xf numFmtId="0" fontId="6" fillId="0" borderId="0" xfId="59" applyFont="1" applyFill="1" applyBorder="1">
      <alignment/>
      <protection/>
    </xf>
    <xf numFmtId="0" fontId="9" fillId="0" borderId="0" xfId="59" applyFont="1" applyFill="1" applyBorder="1" applyAlignment="1">
      <alignment/>
      <protection/>
    </xf>
    <xf numFmtId="43" fontId="6" fillId="0" borderId="11" xfId="46" applyNumberFormat="1" applyFont="1" applyBorder="1" applyAlignment="1">
      <alignment/>
    </xf>
    <xf numFmtId="43" fontId="9" fillId="0" borderId="0" xfId="46" applyNumberFormat="1" applyFont="1" applyFill="1" applyBorder="1" applyAlignment="1">
      <alignment/>
    </xf>
    <xf numFmtId="43" fontId="6" fillId="0" borderId="0" xfId="59" applyNumberFormat="1" applyFont="1" applyFill="1" applyBorder="1">
      <alignment/>
      <protection/>
    </xf>
    <xf numFmtId="43" fontId="8" fillId="0" borderId="11" xfId="46" applyNumberFormat="1" applyFont="1" applyBorder="1" applyAlignment="1">
      <alignment/>
    </xf>
    <xf numFmtId="4" fontId="9" fillId="0" borderId="0" xfId="46" applyNumberFormat="1" applyFont="1" applyFill="1" applyBorder="1" applyAlignment="1">
      <alignment/>
    </xf>
    <xf numFmtId="164" fontId="6" fillId="33" borderId="10" xfId="59" applyNumberFormat="1" applyFont="1" applyFill="1" applyBorder="1" applyAlignment="1">
      <alignment horizontal="right"/>
      <protection/>
    </xf>
    <xf numFmtId="43" fontId="8" fillId="33" borderId="11" xfId="46" applyNumberFormat="1" applyFont="1" applyFill="1" applyBorder="1" applyAlignment="1">
      <alignment/>
    </xf>
    <xf numFmtId="0" fontId="6" fillId="33" borderId="11" xfId="59" applyFont="1" applyFill="1" applyBorder="1" applyAlignment="1">
      <alignment horizontal="center"/>
      <protection/>
    </xf>
    <xf numFmtId="43" fontId="6" fillId="33" borderId="11" xfId="59" applyNumberFormat="1" applyFont="1" applyFill="1" applyBorder="1" applyAlignment="1">
      <alignment/>
      <protection/>
    </xf>
    <xf numFmtId="43" fontId="9" fillId="0" borderId="0" xfId="59" applyNumberFormat="1" applyFont="1" applyFill="1" applyBorder="1" applyAlignment="1">
      <alignment/>
      <protection/>
    </xf>
    <xf numFmtId="0" fontId="6" fillId="0" borderId="0" xfId="59" applyFont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10" fillId="0" borderId="11" xfId="60" applyFont="1" applyBorder="1">
      <alignment/>
      <protection/>
    </xf>
    <xf numFmtId="165" fontId="6" fillId="0" borderId="11" xfId="59" applyNumberFormat="1" applyFont="1" applyBorder="1" applyAlignment="1">
      <alignment vertical="center" wrapText="1"/>
      <protection/>
    </xf>
    <xf numFmtId="42" fontId="6" fillId="0" borderId="11" xfId="59" applyNumberFormat="1" applyFont="1" applyBorder="1" applyAlignment="1">
      <alignment vertical="center" wrapText="1"/>
      <protection/>
    </xf>
    <xf numFmtId="9" fontId="6" fillId="0" borderId="11" xfId="59" applyNumberFormat="1" applyFont="1" applyBorder="1" applyAlignment="1">
      <alignment horizontal="center" vertical="center" wrapText="1"/>
      <protection/>
    </xf>
    <xf numFmtId="0" fontId="6" fillId="0" borderId="12" xfId="59" applyNumberFormat="1" applyFont="1" applyBorder="1" applyAlignment="1" quotePrefix="1">
      <alignment horizontal="center" vertical="center" wrapText="1"/>
      <protection/>
    </xf>
    <xf numFmtId="0" fontId="6" fillId="0" borderId="0" xfId="59" applyFont="1" applyBorder="1" applyAlignment="1">
      <alignment/>
      <protection/>
    </xf>
    <xf numFmtId="0" fontId="10" fillId="0" borderId="0" xfId="59" applyFont="1" applyBorder="1" applyAlignment="1">
      <alignment vertical="top"/>
      <protection/>
    </xf>
    <xf numFmtId="0" fontId="6" fillId="0" borderId="0" xfId="59" applyFont="1" applyAlignment="1">
      <alignment vertical="top"/>
      <protection/>
    </xf>
    <xf numFmtId="0" fontId="10" fillId="0" borderId="0" xfId="59" applyFont="1" applyAlignment="1">
      <alignment vertical="top"/>
      <protection/>
    </xf>
    <xf numFmtId="0" fontId="6" fillId="0" borderId="11" xfId="59" applyFont="1" applyBorder="1" applyAlignment="1">
      <alignment horizontal="center"/>
      <protection/>
    </xf>
    <xf numFmtId="0" fontId="6" fillId="0" borderId="10" xfId="59" applyFont="1" applyBorder="1" applyAlignment="1">
      <alignment horizontal="left"/>
      <protection/>
    </xf>
    <xf numFmtId="0" fontId="6" fillId="0" borderId="11" xfId="59" applyFont="1" applyBorder="1">
      <alignment/>
      <protection/>
    </xf>
    <xf numFmtId="0" fontId="11" fillId="0" borderId="11" xfId="59" applyFont="1" applyBorder="1" applyAlignment="1">
      <alignment horizontal="center"/>
      <protection/>
    </xf>
    <xf numFmtId="0" fontId="6" fillId="0" borderId="1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11" xfId="59" applyFont="1" applyBorder="1" applyAlignment="1">
      <alignment horizontal="left" vertical="center" wrapText="1"/>
      <protection/>
    </xf>
    <xf numFmtId="166" fontId="6" fillId="0" borderId="11" xfId="59" applyNumberFormat="1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42" fontId="6" fillId="0" borderId="11" xfId="59" applyNumberFormat="1" applyFont="1" applyFill="1" applyBorder="1" applyAlignment="1">
      <alignment horizontal="center" vertical="center" wrapText="1"/>
      <protection/>
    </xf>
    <xf numFmtId="42" fontId="6" fillId="0" borderId="11" xfId="59" applyNumberFormat="1" applyFont="1" applyBorder="1" applyAlignment="1">
      <alignment horizontal="center" vertical="center" wrapText="1"/>
      <protection/>
    </xf>
    <xf numFmtId="1" fontId="6" fillId="0" borderId="12" xfId="59" applyNumberFormat="1" applyFont="1" applyBorder="1" applyAlignment="1" quotePrefix="1">
      <alignment horizontal="center" vertical="center" wrapText="1"/>
      <protection/>
    </xf>
    <xf numFmtId="0" fontId="8" fillId="0" borderId="13" xfId="59" applyFont="1" applyBorder="1" applyAlignment="1">
      <alignment/>
      <protection/>
    </xf>
    <xf numFmtId="0" fontId="6" fillId="0" borderId="0" xfId="59" applyFont="1" applyBorder="1">
      <alignment/>
      <protection/>
    </xf>
    <xf numFmtId="42" fontId="6" fillId="0" borderId="11" xfId="59" applyNumberFormat="1" applyFont="1" applyBorder="1">
      <alignment/>
      <protection/>
    </xf>
    <xf numFmtId="42" fontId="6" fillId="0" borderId="11" xfId="59" applyNumberFormat="1" applyFont="1" applyBorder="1" applyAlignment="1">
      <alignment horizontal="right"/>
      <protection/>
    </xf>
    <xf numFmtId="0" fontId="12" fillId="0" borderId="0" xfId="59" applyFont="1" applyAlignment="1">
      <alignment horizontal="left" vertical="top"/>
      <protection/>
    </xf>
    <xf numFmtId="0" fontId="10" fillId="0" borderId="0" xfId="59" applyFont="1">
      <alignment/>
      <protection/>
    </xf>
    <xf numFmtId="0" fontId="13" fillId="0" borderId="0" xfId="59" applyFont="1">
      <alignment/>
      <protection/>
    </xf>
    <xf numFmtId="43" fontId="13" fillId="0" borderId="0" xfId="46" applyFont="1" applyAlignment="1">
      <alignment/>
    </xf>
    <xf numFmtId="0" fontId="10" fillId="0" borderId="0" xfId="59" applyFont="1" applyAlignment="1">
      <alignment horizontal="center" vertical="top"/>
      <protection/>
    </xf>
    <xf numFmtId="43" fontId="13" fillId="0" borderId="0" xfId="59" applyNumberFormat="1" applyFont="1">
      <alignment/>
      <protection/>
    </xf>
    <xf numFmtId="0" fontId="6" fillId="0" borderId="0" xfId="59" applyFont="1" applyAlignment="1">
      <alignment horizontal="left"/>
      <protection/>
    </xf>
    <xf numFmtId="0" fontId="10" fillId="0" borderId="0" xfId="59" applyFont="1" applyAlignment="1" quotePrefix="1">
      <alignment vertical="top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/>
      <protection/>
    </xf>
    <xf numFmtId="164" fontId="6" fillId="34" borderId="10" xfId="59" applyNumberFormat="1" applyFont="1" applyFill="1" applyBorder="1" applyAlignment="1">
      <alignment horizontal="right"/>
      <protection/>
    </xf>
    <xf numFmtId="43" fontId="6" fillId="34" borderId="11" xfId="46" applyNumberFormat="1" applyFont="1" applyFill="1" applyBorder="1" applyAlignment="1">
      <alignment/>
    </xf>
    <xf numFmtId="41" fontId="6" fillId="34" borderId="11" xfId="43" applyFont="1" applyFill="1" applyBorder="1" applyAlignment="1">
      <alignment/>
    </xf>
    <xf numFmtId="0" fontId="6" fillId="0" borderId="0" xfId="59" applyFont="1" applyBorder="1" applyAlignment="1">
      <alignment horizontal="center" vertical="center"/>
      <protection/>
    </xf>
    <xf numFmtId="42" fontId="6" fillId="0" borderId="0" xfId="59" applyNumberFormat="1" applyFont="1" applyBorder="1" applyAlignment="1">
      <alignment/>
      <protection/>
    </xf>
    <xf numFmtId="42" fontId="6" fillId="0" borderId="0" xfId="59" applyNumberFormat="1" applyFont="1" applyBorder="1" applyAlignment="1">
      <alignment horizontal="center"/>
      <protection/>
    </xf>
    <xf numFmtId="0" fontId="54" fillId="0" borderId="0" xfId="61" applyFont="1" applyFill="1" applyBorder="1">
      <alignment/>
      <protection/>
    </xf>
    <xf numFmtId="0" fontId="54" fillId="0" borderId="0" xfId="61" applyFont="1" applyFill="1" applyBorder="1" applyAlignment="1">
      <alignment horizontal="right"/>
      <protection/>
    </xf>
    <xf numFmtId="0" fontId="55" fillId="0" borderId="0" xfId="61" applyFont="1" applyFill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1" fontId="55" fillId="0" borderId="0" xfId="45" applyFont="1" applyFill="1" applyBorder="1" applyAlignment="1">
      <alignment vertical="top" wrapText="1"/>
    </xf>
    <xf numFmtId="0" fontId="55" fillId="0" borderId="0" xfId="61" applyFont="1" applyFill="1" applyBorder="1" applyAlignment="1">
      <alignment horizontal="right"/>
      <protection/>
    </xf>
    <xf numFmtId="0" fontId="55" fillId="0" borderId="0" xfId="61" applyFont="1" applyFill="1" applyBorder="1" applyAlignment="1">
      <alignment horizontal="center" wrapText="1"/>
      <protection/>
    </xf>
    <xf numFmtId="0" fontId="56" fillId="0" borderId="11" xfId="61" applyFont="1" applyFill="1" applyBorder="1" applyAlignment="1">
      <alignment horizontal="center" vertical="center" wrapText="1"/>
      <protection/>
    </xf>
    <xf numFmtId="0" fontId="56" fillId="0" borderId="10" xfId="61" applyFont="1" applyFill="1" applyBorder="1" applyAlignment="1">
      <alignment horizontal="center" vertical="center" wrapText="1"/>
      <protection/>
    </xf>
    <xf numFmtId="41" fontId="56" fillId="0" borderId="11" xfId="45" applyFont="1" applyFill="1" applyBorder="1" applyAlignment="1">
      <alignment horizontal="center" vertical="top" wrapText="1"/>
    </xf>
    <xf numFmtId="0" fontId="56" fillId="0" borderId="0" xfId="61" applyFont="1" applyFill="1" applyBorder="1" applyAlignment="1">
      <alignment horizontal="center"/>
      <protection/>
    </xf>
    <xf numFmtId="0" fontId="57" fillId="0" borderId="11" xfId="61" applyFont="1" applyFill="1" applyBorder="1" applyAlignment="1">
      <alignment horizontal="center" vertical="top" wrapText="1"/>
      <protection/>
    </xf>
    <xf numFmtId="0" fontId="57" fillId="0" borderId="11" xfId="61" applyFont="1" applyFill="1" applyBorder="1" applyAlignment="1">
      <alignment vertical="top" wrapText="1"/>
      <protection/>
    </xf>
    <xf numFmtId="3" fontId="57" fillId="0" borderId="11" xfId="61" applyNumberFormat="1" applyFont="1" applyFill="1" applyBorder="1" applyAlignment="1">
      <alignment horizontal="right" vertical="top" wrapText="1"/>
      <protection/>
    </xf>
    <xf numFmtId="41" fontId="57" fillId="0" borderId="11" xfId="45" applyFont="1" applyFill="1" applyBorder="1" applyAlignment="1">
      <alignment vertical="top" wrapText="1"/>
    </xf>
    <xf numFmtId="0" fontId="58" fillId="0" borderId="11" xfId="61" applyFont="1" applyFill="1" applyBorder="1" applyAlignment="1">
      <alignment horizontal="center" vertical="top" wrapText="1"/>
      <protection/>
    </xf>
    <xf numFmtId="0" fontId="58" fillId="0" borderId="11" xfId="61" applyFont="1" applyFill="1" applyBorder="1" applyAlignment="1">
      <alignment vertical="top" wrapText="1"/>
      <protection/>
    </xf>
    <xf numFmtId="3" fontId="58" fillId="0" borderId="11" xfId="61" applyNumberFormat="1" applyFont="1" applyFill="1" applyBorder="1" applyAlignment="1">
      <alignment horizontal="right" vertical="top" wrapText="1"/>
      <protection/>
    </xf>
    <xf numFmtId="41" fontId="58" fillId="0" borderId="11" xfId="45" applyFont="1" applyFill="1" applyBorder="1" applyAlignment="1">
      <alignment vertical="top" wrapText="1"/>
    </xf>
    <xf numFmtId="0" fontId="58" fillId="35" borderId="11" xfId="61" applyFont="1" applyFill="1" applyBorder="1" applyAlignment="1">
      <alignment horizontal="center" vertical="top" wrapText="1"/>
      <protection/>
    </xf>
    <xf numFmtId="0" fontId="58" fillId="35" borderId="11" xfId="61" applyFont="1" applyFill="1" applyBorder="1" applyAlignment="1">
      <alignment vertical="top" wrapText="1"/>
      <protection/>
    </xf>
    <xf numFmtId="3" fontId="58" fillId="35" borderId="11" xfId="61" applyNumberFormat="1" applyFont="1" applyFill="1" applyBorder="1" applyAlignment="1">
      <alignment horizontal="right" vertical="top" wrapText="1"/>
      <protection/>
    </xf>
    <xf numFmtId="41" fontId="58" fillId="35" borderId="11" xfId="45" applyFont="1" applyFill="1" applyBorder="1" applyAlignment="1">
      <alignment vertical="top" wrapText="1"/>
    </xf>
    <xf numFmtId="0" fontId="55" fillId="35" borderId="0" xfId="61" applyFont="1" applyFill="1" applyBorder="1">
      <alignment/>
      <protection/>
    </xf>
    <xf numFmtId="0" fontId="59" fillId="0" borderId="11" xfId="61" applyFont="1" applyFill="1" applyBorder="1" applyAlignment="1">
      <alignment horizontal="center" vertical="top" wrapText="1"/>
      <protection/>
    </xf>
    <xf numFmtId="0" fontId="59" fillId="0" borderId="11" xfId="61" applyFont="1" applyFill="1" applyBorder="1" applyAlignment="1">
      <alignment vertical="top" wrapText="1"/>
      <protection/>
    </xf>
    <xf numFmtId="3" fontId="59" fillId="0" borderId="11" xfId="61" applyNumberFormat="1" applyFont="1" applyFill="1" applyBorder="1" applyAlignment="1">
      <alignment horizontal="right" vertical="top" wrapText="1"/>
      <protection/>
    </xf>
    <xf numFmtId="41" fontId="59" fillId="0" borderId="11" xfId="45" applyFont="1" applyFill="1" applyBorder="1" applyAlignment="1">
      <alignment vertical="top" wrapText="1"/>
    </xf>
    <xf numFmtId="0" fontId="59" fillId="0" borderId="11" xfId="61" applyFont="1" applyFill="1" applyBorder="1" applyAlignment="1">
      <alignment wrapText="1"/>
      <protection/>
    </xf>
    <xf numFmtId="0" fontId="59" fillId="35" borderId="11" xfId="61" applyFont="1" applyFill="1" applyBorder="1" applyAlignment="1">
      <alignment horizontal="center" vertical="top" wrapText="1"/>
      <protection/>
    </xf>
    <xf numFmtId="0" fontId="59" fillId="35" borderId="11" xfId="61" applyFont="1" applyFill="1" applyBorder="1" applyAlignment="1">
      <alignment vertical="top" wrapText="1"/>
      <protection/>
    </xf>
    <xf numFmtId="3" fontId="59" fillId="35" borderId="11" xfId="61" applyNumberFormat="1" applyFont="1" applyFill="1" applyBorder="1" applyAlignment="1">
      <alignment horizontal="right" vertical="top" wrapText="1"/>
      <protection/>
    </xf>
    <xf numFmtId="41" fontId="59" fillId="35" borderId="11" xfId="45" applyFont="1" applyFill="1" applyBorder="1" applyAlignment="1">
      <alignment vertical="top" wrapText="1"/>
    </xf>
    <xf numFmtId="0" fontId="60" fillId="0" borderId="11" xfId="61" applyFont="1" applyFill="1" applyBorder="1" applyAlignment="1">
      <alignment horizontal="center" vertical="top" wrapText="1"/>
      <protection/>
    </xf>
    <xf numFmtId="0" fontId="60" fillId="0" borderId="11" xfId="61" applyFont="1" applyFill="1" applyBorder="1" applyAlignment="1">
      <alignment vertical="top" wrapText="1"/>
      <protection/>
    </xf>
    <xf numFmtId="3" fontId="60" fillId="0" borderId="11" xfId="61" applyNumberFormat="1" applyFont="1" applyFill="1" applyBorder="1" applyAlignment="1">
      <alignment horizontal="right" vertical="top" wrapText="1"/>
      <protection/>
    </xf>
    <xf numFmtId="41" fontId="60" fillId="0" borderId="11" xfId="45" applyFont="1" applyFill="1" applyBorder="1" applyAlignment="1">
      <alignment vertical="top" wrapText="1"/>
    </xf>
    <xf numFmtId="0" fontId="60" fillId="0" borderId="11" xfId="61" applyFont="1" applyFill="1" applyBorder="1" applyAlignment="1">
      <alignment horizontal="center" wrapText="1"/>
      <protection/>
    </xf>
    <xf numFmtId="0" fontId="60" fillId="0" borderId="11" xfId="61" applyFont="1" applyFill="1" applyBorder="1" applyAlignment="1">
      <alignment wrapText="1"/>
      <protection/>
    </xf>
    <xf numFmtId="3" fontId="60" fillId="0" borderId="11" xfId="61" applyNumberFormat="1" applyFont="1" applyFill="1" applyBorder="1" applyAlignment="1">
      <alignment horizontal="right" wrapText="1"/>
      <protection/>
    </xf>
    <xf numFmtId="3" fontId="60" fillId="0" borderId="11" xfId="61" applyNumberFormat="1" applyFont="1" applyFill="1" applyBorder="1" applyAlignment="1">
      <alignment vertical="top" wrapText="1"/>
      <protection/>
    </xf>
    <xf numFmtId="0" fontId="56" fillId="0" borderId="10" xfId="61" applyFont="1" applyFill="1" applyBorder="1" applyAlignment="1">
      <alignment vertical="center"/>
      <protection/>
    </xf>
    <xf numFmtId="0" fontId="56" fillId="0" borderId="13" xfId="61" applyFont="1" applyFill="1" applyBorder="1" applyAlignment="1">
      <alignment horizontal="right" vertical="center"/>
      <protection/>
    </xf>
    <xf numFmtId="0" fontId="56" fillId="0" borderId="13" xfId="61" applyFont="1" applyFill="1" applyBorder="1" applyAlignment="1">
      <alignment vertical="center"/>
      <protection/>
    </xf>
    <xf numFmtId="0" fontId="56" fillId="0" borderId="14" xfId="61" applyFont="1" applyFill="1" applyBorder="1" applyAlignment="1">
      <alignment vertical="center"/>
      <protection/>
    </xf>
    <xf numFmtId="3" fontId="56" fillId="0" borderId="11" xfId="61" applyNumberFormat="1" applyFont="1" applyFill="1" applyBorder="1" applyAlignment="1">
      <alignment vertical="center"/>
      <protection/>
    </xf>
    <xf numFmtId="41" fontId="56" fillId="0" borderId="11" xfId="45" applyFont="1" applyFill="1" applyBorder="1" applyAlignment="1">
      <alignment vertical="center" wrapText="1"/>
    </xf>
    <xf numFmtId="0" fontId="56" fillId="0" borderId="0" xfId="61" applyFont="1" applyFill="1" applyBorder="1" applyAlignment="1">
      <alignment vertical="center"/>
      <protection/>
    </xf>
    <xf numFmtId="164" fontId="6" fillId="36" borderId="10" xfId="59" applyNumberFormat="1" applyFont="1" applyFill="1" applyBorder="1" applyAlignment="1">
      <alignment horizontal="right"/>
      <protection/>
    </xf>
    <xf numFmtId="43" fontId="6" fillId="36" borderId="11" xfId="46" applyNumberFormat="1" applyFont="1" applyFill="1" applyBorder="1" applyAlignment="1">
      <alignment/>
    </xf>
    <xf numFmtId="0" fontId="6" fillId="0" borderId="0" xfId="59" applyFont="1" applyBorder="1" applyAlignment="1">
      <alignment horizontal="center" vertical="center" wrapText="1"/>
      <protection/>
    </xf>
    <xf numFmtId="1" fontId="6" fillId="0" borderId="15" xfId="59" applyNumberFormat="1" applyFont="1" applyBorder="1" applyAlignment="1" quotePrefix="1">
      <alignment horizontal="center" vertical="center" wrapText="1"/>
      <protection/>
    </xf>
    <xf numFmtId="0" fontId="4" fillId="0" borderId="0" xfId="59" applyFont="1" applyAlignment="1">
      <alignment vertical="center"/>
      <protection/>
    </xf>
    <xf numFmtId="0" fontId="5" fillId="0" borderId="0" xfId="59" applyFont="1" applyAlignment="1">
      <alignment vertical="center"/>
      <protection/>
    </xf>
    <xf numFmtId="0" fontId="10" fillId="0" borderId="0" xfId="59" applyFont="1" applyBorder="1" applyAlignment="1" quotePrefix="1">
      <alignment vertical="top"/>
      <protection/>
    </xf>
    <xf numFmtId="0" fontId="10" fillId="0" borderId="0" xfId="59" applyFont="1" applyBorder="1" applyAlignment="1">
      <alignment vertical="top"/>
      <protection/>
    </xf>
    <xf numFmtId="0" fontId="10" fillId="0" borderId="16" xfId="59" applyFont="1" applyBorder="1" applyAlignment="1">
      <alignment vertical="top"/>
      <protection/>
    </xf>
    <xf numFmtId="0" fontId="8" fillId="0" borderId="0" xfId="59" applyFont="1" applyAlignment="1">
      <alignment horizontal="center"/>
      <protection/>
    </xf>
    <xf numFmtId="0" fontId="10" fillId="0" borderId="0" xfId="59" applyFont="1" applyBorder="1" applyAlignment="1" quotePrefix="1">
      <alignment vertical="top" wrapText="1"/>
      <protection/>
    </xf>
    <xf numFmtId="0" fontId="8" fillId="0" borderId="17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18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37" fillId="0" borderId="11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vertical="center" wrapText="1"/>
      <protection/>
    </xf>
    <xf numFmtId="0" fontId="8" fillId="0" borderId="11" xfId="59" applyFont="1" applyBorder="1">
      <alignment/>
      <protection/>
    </xf>
    <xf numFmtId="0" fontId="8" fillId="0" borderId="16" xfId="59" applyFont="1" applyBorder="1" applyAlignment="1">
      <alignment/>
      <protection/>
    </xf>
    <xf numFmtId="0" fontId="8" fillId="0" borderId="19" xfId="59" applyFont="1" applyBorder="1" applyAlignment="1">
      <alignment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1" xfId="59" applyFont="1" applyBorder="1" applyAlignment="1">
      <alignment/>
      <protection/>
    </xf>
    <xf numFmtId="42" fontId="8" fillId="0" borderId="11" xfId="59" applyNumberFormat="1" applyFont="1" applyBorder="1" applyAlignment="1">
      <alignment/>
      <protection/>
    </xf>
    <xf numFmtId="0" fontId="8" fillId="0" borderId="16" xfId="59" applyFont="1" applyBorder="1">
      <alignment/>
      <protection/>
    </xf>
    <xf numFmtId="0" fontId="8" fillId="0" borderId="0" xfId="59" applyFont="1" applyBorder="1" applyAlignment="1">
      <alignment/>
      <protection/>
    </xf>
    <xf numFmtId="0" fontId="8" fillId="0" borderId="0" xfId="59" applyFont="1">
      <alignment/>
      <protection/>
    </xf>
    <xf numFmtId="0" fontId="8" fillId="0" borderId="11" xfId="59" applyFont="1" applyBorder="1" applyAlignment="1">
      <alignment horizontal="center" vertical="center"/>
      <protection/>
    </xf>
    <xf numFmtId="42" fontId="8" fillId="0" borderId="11" xfId="59" applyNumberFormat="1" applyFont="1" applyBorder="1" applyAlignment="1">
      <alignment horizontal="center"/>
      <protection/>
    </xf>
    <xf numFmtId="0" fontId="8" fillId="0" borderId="10" xfId="59" applyFont="1" applyBorder="1" applyAlignment="1">
      <alignment/>
      <protection/>
    </xf>
    <xf numFmtId="0" fontId="8" fillId="0" borderId="0" xfId="59" applyFont="1" applyBorder="1">
      <alignment/>
      <protection/>
    </xf>
    <xf numFmtId="0" fontId="8" fillId="0" borderId="21" xfId="59" applyFont="1" applyBorder="1" applyAlignment="1">
      <alignment/>
      <protection/>
    </xf>
    <xf numFmtId="0" fontId="57" fillId="0" borderId="10" xfId="61" applyFont="1" applyFill="1" applyBorder="1" applyAlignment="1">
      <alignment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504825</xdr:colOff>
      <xdr:row>58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0001250" y="1233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5.8515625" style="64" customWidth="1"/>
    <col min="2" max="2" width="12.00390625" style="66" customWidth="1"/>
    <col min="3" max="3" width="15.28125" style="63" customWidth="1"/>
    <col min="4" max="4" width="22.8515625" style="63" customWidth="1"/>
    <col min="5" max="5" width="14.421875" style="64" customWidth="1"/>
    <col min="6" max="6" width="44.7109375" style="64" customWidth="1"/>
    <col min="7" max="7" width="19.140625" style="64" customWidth="1"/>
    <col min="8" max="9" width="19.140625" style="63" customWidth="1"/>
    <col min="10" max="10" width="12.421875" style="63" customWidth="1"/>
    <col min="11" max="11" width="16.00390625" style="64" customWidth="1"/>
    <col min="12" max="18" width="16.00390625" style="65" customWidth="1"/>
    <col min="19" max="19" width="28.8515625" style="64" customWidth="1"/>
    <col min="20" max="16384" width="9.140625" style="64" customWidth="1"/>
  </cols>
  <sheetData>
    <row r="1" spans="1:2" ht="17.25">
      <c r="A1" s="61" t="s">
        <v>77</v>
      </c>
      <c r="B1" s="62"/>
    </row>
    <row r="2" spans="1:2" ht="17.25">
      <c r="A2" s="61" t="s">
        <v>78</v>
      </c>
      <c r="B2" s="62"/>
    </row>
    <row r="3" spans="8:9" ht="14.25">
      <c r="H3" s="67"/>
      <c r="I3" s="67"/>
    </row>
    <row r="4" spans="1:18" s="71" customFormat="1" ht="28.5">
      <c r="A4" s="68" t="s">
        <v>79</v>
      </c>
      <c r="B4" s="69" t="s">
        <v>0</v>
      </c>
      <c r="C4" s="68" t="s">
        <v>80</v>
      </c>
      <c r="D4" s="68" t="s">
        <v>81</v>
      </c>
      <c r="E4" s="68" t="s">
        <v>82</v>
      </c>
      <c r="F4" s="68" t="s">
        <v>83</v>
      </c>
      <c r="G4" s="68" t="s">
        <v>84</v>
      </c>
      <c r="H4" s="68" t="s">
        <v>85</v>
      </c>
      <c r="I4" s="68" t="s">
        <v>86</v>
      </c>
      <c r="J4" s="68" t="s">
        <v>87</v>
      </c>
      <c r="K4" s="68" t="s">
        <v>88</v>
      </c>
      <c r="L4" s="70" t="s">
        <v>5</v>
      </c>
      <c r="M4" s="70" t="s">
        <v>89</v>
      </c>
      <c r="N4" s="70" t="s">
        <v>90</v>
      </c>
      <c r="O4" s="70" t="s">
        <v>91</v>
      </c>
      <c r="P4" s="70" t="s">
        <v>92</v>
      </c>
      <c r="Q4" s="70" t="s">
        <v>93</v>
      </c>
      <c r="R4" s="70" t="s">
        <v>94</v>
      </c>
    </row>
    <row r="5" spans="1:18" ht="42.75">
      <c r="A5" s="72">
        <v>1</v>
      </c>
      <c r="B5" s="150" t="s">
        <v>318</v>
      </c>
      <c r="C5" s="72" t="s">
        <v>95</v>
      </c>
      <c r="D5" s="72" t="s">
        <v>96</v>
      </c>
      <c r="E5" s="72" t="s">
        <v>97</v>
      </c>
      <c r="F5" s="73" t="s">
        <v>98</v>
      </c>
      <c r="G5" s="73" t="s">
        <v>99</v>
      </c>
      <c r="H5" s="72" t="s">
        <v>100</v>
      </c>
      <c r="I5" s="72" t="s">
        <v>101</v>
      </c>
      <c r="J5" s="72">
        <v>1</v>
      </c>
      <c r="K5" s="74">
        <v>413000000</v>
      </c>
      <c r="L5" s="75">
        <f>K5*100/110</f>
        <v>375454545.45454544</v>
      </c>
      <c r="M5" s="75">
        <f>L5*10%</f>
        <v>37545454.54545455</v>
      </c>
      <c r="N5" s="75">
        <f>L5*2%</f>
        <v>7509090.909090909</v>
      </c>
      <c r="O5" s="75">
        <f>K5-M5-N5</f>
        <v>367945454.5454545</v>
      </c>
      <c r="P5" s="75">
        <f>O5*30%</f>
        <v>110383636.36363634</v>
      </c>
      <c r="Q5" s="75">
        <f>O5*50%</f>
        <v>183972727.27272725</v>
      </c>
      <c r="R5" s="75">
        <f>O5*20%</f>
        <v>73589090.9090909</v>
      </c>
    </row>
    <row r="6" spans="1:18" ht="42.75">
      <c r="A6" s="72">
        <v>2</v>
      </c>
      <c r="B6" s="150" t="s">
        <v>319</v>
      </c>
      <c r="C6" s="72" t="s">
        <v>102</v>
      </c>
      <c r="D6" s="72" t="s">
        <v>96</v>
      </c>
      <c r="E6" s="72" t="s">
        <v>103</v>
      </c>
      <c r="F6" s="73" t="s">
        <v>104</v>
      </c>
      <c r="G6" s="73" t="s">
        <v>105</v>
      </c>
      <c r="H6" s="72" t="s">
        <v>106</v>
      </c>
      <c r="I6" s="72"/>
      <c r="J6" s="72">
        <v>1</v>
      </c>
      <c r="K6" s="74">
        <v>277500000</v>
      </c>
      <c r="L6" s="75">
        <f aca="true" t="shared" si="0" ref="L6:L50">K6*100/110</f>
        <v>252272727.27272728</v>
      </c>
      <c r="M6" s="75">
        <f aca="true" t="shared" si="1" ref="M6:M51">L6*10%</f>
        <v>25227272.72727273</v>
      </c>
      <c r="N6" s="75">
        <f aca="true" t="shared" si="2" ref="N6:N51">L6*2%</f>
        <v>5045454.545454546</v>
      </c>
      <c r="O6" s="75">
        <f aca="true" t="shared" si="3" ref="O6:O50">K6-M6-N6</f>
        <v>247227272.72727275</v>
      </c>
      <c r="P6" s="75">
        <f aca="true" t="shared" si="4" ref="P6:P50">O6*30%</f>
        <v>74168181.81818183</v>
      </c>
      <c r="Q6" s="75">
        <f aca="true" t="shared" si="5" ref="Q6:Q50">O6*50%</f>
        <v>123613636.36363637</v>
      </c>
      <c r="R6" s="75">
        <f aca="true" t="shared" si="6" ref="R6:R50">O6*20%</f>
        <v>49445454.545454554</v>
      </c>
    </row>
    <row r="7" spans="1:18" ht="42.75">
      <c r="A7" s="72">
        <v>3</v>
      </c>
      <c r="B7" s="150" t="s">
        <v>320</v>
      </c>
      <c r="C7" s="72" t="s">
        <v>107</v>
      </c>
      <c r="D7" s="72" t="s">
        <v>96</v>
      </c>
      <c r="E7" s="72" t="s">
        <v>108</v>
      </c>
      <c r="F7" s="73" t="s">
        <v>109</v>
      </c>
      <c r="G7" s="73" t="s">
        <v>110</v>
      </c>
      <c r="H7" s="72" t="s">
        <v>100</v>
      </c>
      <c r="I7" s="72" t="s">
        <v>111</v>
      </c>
      <c r="J7" s="72">
        <v>1</v>
      </c>
      <c r="K7" s="74">
        <v>390000000</v>
      </c>
      <c r="L7" s="75">
        <f t="shared" si="0"/>
        <v>354545454.54545456</v>
      </c>
      <c r="M7" s="75">
        <f t="shared" si="1"/>
        <v>35454545.45454546</v>
      </c>
      <c r="N7" s="75">
        <f t="shared" si="2"/>
        <v>7090909.090909092</v>
      </c>
      <c r="O7" s="75">
        <f t="shared" si="3"/>
        <v>347454545.4545455</v>
      </c>
      <c r="P7" s="75">
        <f t="shared" si="4"/>
        <v>104236363.63636364</v>
      </c>
      <c r="Q7" s="75">
        <f t="shared" si="5"/>
        <v>173727272.72727275</v>
      </c>
      <c r="R7" s="75">
        <f t="shared" si="6"/>
        <v>69490909.09090911</v>
      </c>
    </row>
    <row r="8" spans="1:18" ht="42.75">
      <c r="A8" s="72">
        <v>4</v>
      </c>
      <c r="B8" s="150" t="s">
        <v>321</v>
      </c>
      <c r="C8" s="72" t="s">
        <v>112</v>
      </c>
      <c r="D8" s="72" t="s">
        <v>96</v>
      </c>
      <c r="E8" s="72" t="s">
        <v>113</v>
      </c>
      <c r="F8" s="73" t="s">
        <v>114</v>
      </c>
      <c r="G8" s="73" t="s">
        <v>115</v>
      </c>
      <c r="H8" s="72" t="s">
        <v>100</v>
      </c>
      <c r="I8" s="72" t="s">
        <v>116</v>
      </c>
      <c r="J8" s="72">
        <v>1</v>
      </c>
      <c r="K8" s="74">
        <v>399500000</v>
      </c>
      <c r="L8" s="75">
        <f t="shared" si="0"/>
        <v>363181818.1818182</v>
      </c>
      <c r="M8" s="75">
        <f t="shared" si="1"/>
        <v>36318181.81818182</v>
      </c>
      <c r="N8" s="75">
        <f t="shared" si="2"/>
        <v>7263636.363636364</v>
      </c>
      <c r="O8" s="75">
        <f t="shared" si="3"/>
        <v>355918181.8181818</v>
      </c>
      <c r="P8" s="75">
        <f t="shared" si="4"/>
        <v>106775454.54545455</v>
      </c>
      <c r="Q8" s="75">
        <f t="shared" si="5"/>
        <v>177959090.9090909</v>
      </c>
      <c r="R8" s="75">
        <f t="shared" si="6"/>
        <v>71183636.36363636</v>
      </c>
    </row>
    <row r="9" spans="1:18" ht="42.75">
      <c r="A9" s="72">
        <v>5</v>
      </c>
      <c r="B9" s="150" t="s">
        <v>322</v>
      </c>
      <c r="C9" s="72" t="s">
        <v>117</v>
      </c>
      <c r="D9" s="72" t="s">
        <v>96</v>
      </c>
      <c r="E9" s="72" t="s">
        <v>118</v>
      </c>
      <c r="F9" s="73" t="s">
        <v>119</v>
      </c>
      <c r="G9" s="73" t="s">
        <v>120</v>
      </c>
      <c r="H9" s="72" t="s">
        <v>106</v>
      </c>
      <c r="I9" s="72"/>
      <c r="J9" s="72">
        <v>1</v>
      </c>
      <c r="K9" s="74">
        <v>298500000</v>
      </c>
      <c r="L9" s="75">
        <f t="shared" si="0"/>
        <v>271363636.3636364</v>
      </c>
      <c r="M9" s="75">
        <f t="shared" si="1"/>
        <v>27136363.63636364</v>
      </c>
      <c r="N9" s="75">
        <f t="shared" si="2"/>
        <v>5427272.7272727275</v>
      </c>
      <c r="O9" s="75">
        <f t="shared" si="3"/>
        <v>265936363.63636366</v>
      </c>
      <c r="P9" s="75">
        <f t="shared" si="4"/>
        <v>79780909.0909091</v>
      </c>
      <c r="Q9" s="75">
        <f t="shared" si="5"/>
        <v>132968181.81818183</v>
      </c>
      <c r="R9" s="75">
        <f t="shared" si="6"/>
        <v>53187272.727272734</v>
      </c>
    </row>
    <row r="10" spans="1:18" ht="42.75">
      <c r="A10" s="72">
        <v>6</v>
      </c>
      <c r="B10" s="150" t="s">
        <v>323</v>
      </c>
      <c r="C10" s="72" t="s">
        <v>121</v>
      </c>
      <c r="D10" s="72" t="s">
        <v>96</v>
      </c>
      <c r="E10" s="72" t="s">
        <v>122</v>
      </c>
      <c r="F10" s="73" t="s">
        <v>123</v>
      </c>
      <c r="G10" s="73" t="s">
        <v>124</v>
      </c>
      <c r="H10" s="72" t="s">
        <v>100</v>
      </c>
      <c r="I10" s="72" t="s">
        <v>111</v>
      </c>
      <c r="J10" s="72">
        <v>1</v>
      </c>
      <c r="K10" s="74">
        <v>350000000</v>
      </c>
      <c r="L10" s="75">
        <f t="shared" si="0"/>
        <v>318181818.1818182</v>
      </c>
      <c r="M10" s="75">
        <f t="shared" si="1"/>
        <v>31818181.81818182</v>
      </c>
      <c r="N10" s="75">
        <f t="shared" si="2"/>
        <v>6363636.363636364</v>
      </c>
      <c r="O10" s="75">
        <f t="shared" si="3"/>
        <v>311818181.8181818</v>
      </c>
      <c r="P10" s="75">
        <f t="shared" si="4"/>
        <v>93545454.54545455</v>
      </c>
      <c r="Q10" s="75">
        <f t="shared" si="5"/>
        <v>155909090.9090909</v>
      </c>
      <c r="R10" s="75">
        <f t="shared" si="6"/>
        <v>62363636.36363637</v>
      </c>
    </row>
    <row r="11" spans="1:18" ht="42.75">
      <c r="A11" s="76">
        <v>7</v>
      </c>
      <c r="B11" s="150" t="s">
        <v>324</v>
      </c>
      <c r="C11" s="76" t="s">
        <v>125</v>
      </c>
      <c r="D11" s="76" t="s">
        <v>126</v>
      </c>
      <c r="E11" s="76" t="s">
        <v>127</v>
      </c>
      <c r="F11" s="77" t="s">
        <v>128</v>
      </c>
      <c r="G11" s="77" t="s">
        <v>129</v>
      </c>
      <c r="H11" s="76" t="s">
        <v>130</v>
      </c>
      <c r="I11" s="76" t="s">
        <v>131</v>
      </c>
      <c r="J11" s="76">
        <v>2</v>
      </c>
      <c r="K11" s="78">
        <v>373300000</v>
      </c>
      <c r="L11" s="79">
        <f t="shared" si="0"/>
        <v>339363636.3636364</v>
      </c>
      <c r="M11" s="79">
        <f t="shared" si="1"/>
        <v>33936363.63636364</v>
      </c>
      <c r="N11" s="79">
        <f t="shared" si="2"/>
        <v>6787272.7272727275</v>
      </c>
      <c r="O11" s="79">
        <f t="shared" si="3"/>
        <v>332576363.6363636</v>
      </c>
      <c r="P11" s="79">
        <f t="shared" si="4"/>
        <v>99772909.09090908</v>
      </c>
      <c r="Q11" s="79">
        <f t="shared" si="5"/>
        <v>166288181.8181818</v>
      </c>
      <c r="R11" s="79">
        <f t="shared" si="6"/>
        <v>66515272.72727273</v>
      </c>
    </row>
    <row r="12" spans="1:18" ht="42.75">
      <c r="A12" s="76">
        <v>8</v>
      </c>
      <c r="B12" s="150" t="s">
        <v>325</v>
      </c>
      <c r="C12" s="76" t="s">
        <v>132</v>
      </c>
      <c r="D12" s="76" t="s">
        <v>126</v>
      </c>
      <c r="E12" s="76" t="s">
        <v>133</v>
      </c>
      <c r="F12" s="77" t="s">
        <v>134</v>
      </c>
      <c r="G12" s="77" t="s">
        <v>135</v>
      </c>
      <c r="H12" s="76" t="s">
        <v>136</v>
      </c>
      <c r="I12" s="76" t="s">
        <v>137</v>
      </c>
      <c r="J12" s="76">
        <v>2</v>
      </c>
      <c r="K12" s="78">
        <v>300000000</v>
      </c>
      <c r="L12" s="79">
        <f t="shared" si="0"/>
        <v>272727272.72727275</v>
      </c>
      <c r="M12" s="79">
        <f t="shared" si="1"/>
        <v>27272727.272727277</v>
      </c>
      <c r="N12" s="79">
        <f t="shared" si="2"/>
        <v>5454545.454545455</v>
      </c>
      <c r="O12" s="79">
        <f t="shared" si="3"/>
        <v>267272727.27272728</v>
      </c>
      <c r="P12" s="79">
        <f t="shared" si="4"/>
        <v>80181818.18181819</v>
      </c>
      <c r="Q12" s="79">
        <f t="shared" si="5"/>
        <v>133636363.63636364</v>
      </c>
      <c r="R12" s="79">
        <f t="shared" si="6"/>
        <v>53454545.45454546</v>
      </c>
    </row>
    <row r="13" spans="1:18" ht="42.75">
      <c r="A13" s="76">
        <v>9</v>
      </c>
      <c r="B13" s="150" t="s">
        <v>326</v>
      </c>
      <c r="C13" s="76" t="s">
        <v>138</v>
      </c>
      <c r="D13" s="76" t="s">
        <v>126</v>
      </c>
      <c r="E13" s="76" t="s">
        <v>139</v>
      </c>
      <c r="F13" s="77" t="s">
        <v>140</v>
      </c>
      <c r="G13" s="77" t="s">
        <v>141</v>
      </c>
      <c r="H13" s="76" t="s">
        <v>130</v>
      </c>
      <c r="I13" s="76" t="s">
        <v>142</v>
      </c>
      <c r="J13" s="76">
        <v>2</v>
      </c>
      <c r="K13" s="78">
        <v>347100000</v>
      </c>
      <c r="L13" s="79">
        <f t="shared" si="0"/>
        <v>315545454.54545456</v>
      </c>
      <c r="M13" s="79">
        <f t="shared" si="1"/>
        <v>31554545.454545457</v>
      </c>
      <c r="N13" s="79">
        <f t="shared" si="2"/>
        <v>6310909.090909092</v>
      </c>
      <c r="O13" s="79">
        <f t="shared" si="3"/>
        <v>309234545.4545455</v>
      </c>
      <c r="P13" s="79">
        <f t="shared" si="4"/>
        <v>92770363.63636364</v>
      </c>
      <c r="Q13" s="79">
        <f t="shared" si="5"/>
        <v>154617272.72727275</v>
      </c>
      <c r="R13" s="79">
        <f t="shared" si="6"/>
        <v>61846909.0909091</v>
      </c>
    </row>
    <row r="14" spans="1:18" s="84" customFormat="1" ht="42.75">
      <c r="A14" s="80">
        <v>10</v>
      </c>
      <c r="B14" s="150" t="s">
        <v>327</v>
      </c>
      <c r="C14" s="80" t="s">
        <v>143</v>
      </c>
      <c r="D14" s="80" t="s">
        <v>126</v>
      </c>
      <c r="E14" s="80" t="s">
        <v>144</v>
      </c>
      <c r="F14" s="81" t="s">
        <v>145</v>
      </c>
      <c r="G14" s="81" t="s">
        <v>146</v>
      </c>
      <c r="H14" s="80" t="s">
        <v>130</v>
      </c>
      <c r="I14" s="80" t="s">
        <v>142</v>
      </c>
      <c r="J14" s="80">
        <v>3</v>
      </c>
      <c r="K14" s="82">
        <v>340000000</v>
      </c>
      <c r="L14" s="83">
        <f t="shared" si="0"/>
        <v>309090909.09090906</v>
      </c>
      <c r="M14" s="83">
        <f t="shared" si="1"/>
        <v>30909090.909090906</v>
      </c>
      <c r="N14" s="83">
        <f t="shared" si="2"/>
        <v>6181818.181818182</v>
      </c>
      <c r="O14" s="83">
        <f t="shared" si="3"/>
        <v>302909090.90909094</v>
      </c>
      <c r="P14" s="83">
        <f t="shared" si="4"/>
        <v>90872727.27272728</v>
      </c>
      <c r="Q14" s="83">
        <f t="shared" si="5"/>
        <v>151454545.45454547</v>
      </c>
      <c r="R14" s="83">
        <f t="shared" si="6"/>
        <v>60581818.18181819</v>
      </c>
    </row>
    <row r="15" spans="1:18" ht="42.75">
      <c r="A15" s="76">
        <v>11</v>
      </c>
      <c r="B15" s="150" t="s">
        <v>328</v>
      </c>
      <c r="C15" s="76" t="s">
        <v>147</v>
      </c>
      <c r="D15" s="76" t="s">
        <v>126</v>
      </c>
      <c r="E15" s="76" t="s">
        <v>148</v>
      </c>
      <c r="F15" s="77" t="s">
        <v>149</v>
      </c>
      <c r="G15" s="77" t="s">
        <v>150</v>
      </c>
      <c r="H15" s="76" t="s">
        <v>130</v>
      </c>
      <c r="I15" s="76" t="s">
        <v>151</v>
      </c>
      <c r="J15" s="76">
        <v>1</v>
      </c>
      <c r="K15" s="78">
        <v>320000000</v>
      </c>
      <c r="L15" s="79">
        <f t="shared" si="0"/>
        <v>290909090.90909094</v>
      </c>
      <c r="M15" s="79">
        <f t="shared" si="1"/>
        <v>29090909.090909094</v>
      </c>
      <c r="N15" s="79">
        <f t="shared" si="2"/>
        <v>5818181.818181819</v>
      </c>
      <c r="O15" s="79">
        <f t="shared" si="3"/>
        <v>285090909.09090906</v>
      </c>
      <c r="P15" s="79">
        <f t="shared" si="4"/>
        <v>85527272.72727272</v>
      </c>
      <c r="Q15" s="79">
        <f t="shared" si="5"/>
        <v>142545454.54545453</v>
      </c>
      <c r="R15" s="79">
        <f t="shared" si="6"/>
        <v>57018181.81818181</v>
      </c>
    </row>
    <row r="16" spans="1:18" ht="42.75">
      <c r="A16" s="76">
        <v>12</v>
      </c>
      <c r="B16" s="150" t="s">
        <v>329</v>
      </c>
      <c r="C16" s="76" t="s">
        <v>152</v>
      </c>
      <c r="D16" s="76" t="s">
        <v>126</v>
      </c>
      <c r="E16" s="76" t="s">
        <v>153</v>
      </c>
      <c r="F16" s="77" t="s">
        <v>154</v>
      </c>
      <c r="G16" s="77" t="s">
        <v>155</v>
      </c>
      <c r="H16" s="76" t="s">
        <v>156</v>
      </c>
      <c r="I16" s="76" t="s">
        <v>157</v>
      </c>
      <c r="J16" s="76">
        <v>1</v>
      </c>
      <c r="K16" s="78">
        <v>320000000</v>
      </c>
      <c r="L16" s="79">
        <f t="shared" si="0"/>
        <v>290909090.90909094</v>
      </c>
      <c r="M16" s="79">
        <f t="shared" si="1"/>
        <v>29090909.090909094</v>
      </c>
      <c r="N16" s="79">
        <f t="shared" si="2"/>
        <v>5818181.818181819</v>
      </c>
      <c r="O16" s="79">
        <f t="shared" si="3"/>
        <v>285090909.09090906</v>
      </c>
      <c r="P16" s="79">
        <f t="shared" si="4"/>
        <v>85527272.72727272</v>
      </c>
      <c r="Q16" s="79">
        <f t="shared" si="5"/>
        <v>142545454.54545453</v>
      </c>
      <c r="R16" s="79">
        <f t="shared" si="6"/>
        <v>57018181.81818181</v>
      </c>
    </row>
    <row r="17" spans="1:18" ht="42.75">
      <c r="A17" s="76">
        <v>13</v>
      </c>
      <c r="B17" s="150" t="s">
        <v>330</v>
      </c>
      <c r="C17" s="76" t="s">
        <v>158</v>
      </c>
      <c r="D17" s="76" t="s">
        <v>126</v>
      </c>
      <c r="E17" s="76" t="s">
        <v>159</v>
      </c>
      <c r="F17" s="77" t="s">
        <v>160</v>
      </c>
      <c r="G17" s="77" t="s">
        <v>161</v>
      </c>
      <c r="H17" s="76" t="s">
        <v>130</v>
      </c>
      <c r="I17" s="76" t="s">
        <v>162</v>
      </c>
      <c r="J17" s="76">
        <v>1</v>
      </c>
      <c r="K17" s="78">
        <v>200000000</v>
      </c>
      <c r="L17" s="79">
        <f t="shared" si="0"/>
        <v>181818181.8181818</v>
      </c>
      <c r="M17" s="79">
        <f t="shared" si="1"/>
        <v>18181818.181818184</v>
      </c>
      <c r="N17" s="79">
        <f t="shared" si="2"/>
        <v>3636363.6363636362</v>
      </c>
      <c r="O17" s="79">
        <f t="shared" si="3"/>
        <v>178181818.1818182</v>
      </c>
      <c r="P17" s="79">
        <f t="shared" si="4"/>
        <v>53454545.45454545</v>
      </c>
      <c r="Q17" s="79">
        <f t="shared" si="5"/>
        <v>89090909.0909091</v>
      </c>
      <c r="R17" s="79">
        <f t="shared" si="6"/>
        <v>35636363.63636364</v>
      </c>
    </row>
    <row r="18" spans="1:18" ht="57">
      <c r="A18" s="76">
        <v>14</v>
      </c>
      <c r="B18" s="150" t="s">
        <v>331</v>
      </c>
      <c r="C18" s="76" t="s">
        <v>163</v>
      </c>
      <c r="D18" s="76" t="s">
        <v>126</v>
      </c>
      <c r="E18" s="76" t="s">
        <v>164</v>
      </c>
      <c r="F18" s="77" t="s">
        <v>165</v>
      </c>
      <c r="G18" s="77" t="s">
        <v>166</v>
      </c>
      <c r="H18" s="76" t="s">
        <v>167</v>
      </c>
      <c r="I18" s="76" t="s">
        <v>168</v>
      </c>
      <c r="J18" s="76">
        <v>1</v>
      </c>
      <c r="K18" s="78">
        <v>330000000</v>
      </c>
      <c r="L18" s="79">
        <f t="shared" si="0"/>
        <v>300000000</v>
      </c>
      <c r="M18" s="79">
        <f t="shared" si="1"/>
        <v>30000000</v>
      </c>
      <c r="N18" s="79">
        <f t="shared" si="2"/>
        <v>6000000</v>
      </c>
      <c r="O18" s="79">
        <f t="shared" si="3"/>
        <v>294000000</v>
      </c>
      <c r="P18" s="79">
        <f t="shared" si="4"/>
        <v>88200000</v>
      </c>
      <c r="Q18" s="79">
        <f t="shared" si="5"/>
        <v>147000000</v>
      </c>
      <c r="R18" s="79">
        <f t="shared" si="6"/>
        <v>58800000</v>
      </c>
    </row>
    <row r="19" spans="1:18" ht="42.75">
      <c r="A19" s="76">
        <v>15</v>
      </c>
      <c r="B19" s="150" t="s">
        <v>332</v>
      </c>
      <c r="C19" s="76" t="s">
        <v>169</v>
      </c>
      <c r="D19" s="76" t="s">
        <v>126</v>
      </c>
      <c r="E19" s="76" t="s">
        <v>170</v>
      </c>
      <c r="F19" s="77" t="s">
        <v>171</v>
      </c>
      <c r="G19" s="77" t="s">
        <v>172</v>
      </c>
      <c r="H19" s="76" t="s">
        <v>173</v>
      </c>
      <c r="I19" s="76"/>
      <c r="J19" s="76">
        <v>1</v>
      </c>
      <c r="K19" s="78">
        <v>320000000</v>
      </c>
      <c r="L19" s="79">
        <f t="shared" si="0"/>
        <v>290909090.90909094</v>
      </c>
      <c r="M19" s="79">
        <f t="shared" si="1"/>
        <v>29090909.090909094</v>
      </c>
      <c r="N19" s="79">
        <f t="shared" si="2"/>
        <v>5818181.818181819</v>
      </c>
      <c r="O19" s="79">
        <f t="shared" si="3"/>
        <v>285090909.09090906</v>
      </c>
      <c r="P19" s="79">
        <f t="shared" si="4"/>
        <v>85527272.72727272</v>
      </c>
      <c r="Q19" s="79">
        <f t="shared" si="5"/>
        <v>142545454.54545453</v>
      </c>
      <c r="R19" s="79">
        <f t="shared" si="6"/>
        <v>57018181.81818181</v>
      </c>
    </row>
    <row r="20" spans="1:18" ht="42.75">
      <c r="A20" s="85">
        <v>16</v>
      </c>
      <c r="B20" s="150" t="s">
        <v>333</v>
      </c>
      <c r="C20" s="85" t="s">
        <v>174</v>
      </c>
      <c r="D20" s="85" t="s">
        <v>175</v>
      </c>
      <c r="E20" s="85" t="s">
        <v>176</v>
      </c>
      <c r="F20" s="86" t="s">
        <v>177</v>
      </c>
      <c r="G20" s="86" t="s">
        <v>178</v>
      </c>
      <c r="H20" s="85" t="s">
        <v>100</v>
      </c>
      <c r="I20" s="85" t="s">
        <v>179</v>
      </c>
      <c r="J20" s="85">
        <v>2</v>
      </c>
      <c r="K20" s="87">
        <v>274300000</v>
      </c>
      <c r="L20" s="88">
        <f t="shared" si="0"/>
        <v>249363636.36363637</v>
      </c>
      <c r="M20" s="88">
        <f t="shared" si="1"/>
        <v>24936363.63636364</v>
      </c>
      <c r="N20" s="88">
        <f t="shared" si="2"/>
        <v>4987272.7272727275</v>
      </c>
      <c r="O20" s="88">
        <f t="shared" si="3"/>
        <v>244376363.63636366</v>
      </c>
      <c r="P20" s="88">
        <f t="shared" si="4"/>
        <v>73312909.0909091</v>
      </c>
      <c r="Q20" s="88">
        <f t="shared" si="5"/>
        <v>122188181.81818183</v>
      </c>
      <c r="R20" s="88">
        <f t="shared" si="6"/>
        <v>48875272.727272734</v>
      </c>
    </row>
    <row r="21" spans="1:18" ht="28.5">
      <c r="A21" s="85">
        <v>17</v>
      </c>
      <c r="B21" s="150" t="s">
        <v>334</v>
      </c>
      <c r="C21" s="85" t="s">
        <v>180</v>
      </c>
      <c r="D21" s="85" t="s">
        <v>175</v>
      </c>
      <c r="E21" s="85" t="s">
        <v>181</v>
      </c>
      <c r="F21" s="86" t="s">
        <v>182</v>
      </c>
      <c r="G21" s="86" t="s">
        <v>183</v>
      </c>
      <c r="H21" s="85" t="s">
        <v>184</v>
      </c>
      <c r="I21" s="85" t="s">
        <v>185</v>
      </c>
      <c r="J21" s="85">
        <v>3</v>
      </c>
      <c r="K21" s="87">
        <v>205860000</v>
      </c>
      <c r="L21" s="88">
        <f t="shared" si="0"/>
        <v>187145454.54545453</v>
      </c>
      <c r="M21" s="88">
        <f t="shared" si="1"/>
        <v>18714545.454545453</v>
      </c>
      <c r="N21" s="88">
        <f t="shared" si="2"/>
        <v>3742909.090909091</v>
      </c>
      <c r="O21" s="88">
        <f t="shared" si="3"/>
        <v>183402545.45454547</v>
      </c>
      <c r="P21" s="88">
        <f t="shared" si="4"/>
        <v>55020763.63636364</v>
      </c>
      <c r="Q21" s="88">
        <f t="shared" si="5"/>
        <v>91701272.72727273</v>
      </c>
      <c r="R21" s="88">
        <f t="shared" si="6"/>
        <v>36680509.09090909</v>
      </c>
    </row>
    <row r="22" spans="1:18" ht="57">
      <c r="A22" s="85">
        <v>18</v>
      </c>
      <c r="B22" s="150" t="s">
        <v>335</v>
      </c>
      <c r="C22" s="85" t="s">
        <v>186</v>
      </c>
      <c r="D22" s="85" t="s">
        <v>175</v>
      </c>
      <c r="E22" s="85" t="s">
        <v>187</v>
      </c>
      <c r="F22" s="86" t="s">
        <v>188</v>
      </c>
      <c r="G22" s="86" t="s">
        <v>189</v>
      </c>
      <c r="H22" s="85" t="s">
        <v>184</v>
      </c>
      <c r="I22" s="85" t="s">
        <v>190</v>
      </c>
      <c r="J22" s="85">
        <v>1</v>
      </c>
      <c r="K22" s="87">
        <v>266240000</v>
      </c>
      <c r="L22" s="88">
        <f t="shared" si="0"/>
        <v>242036363.63636363</v>
      </c>
      <c r="M22" s="88">
        <f t="shared" si="1"/>
        <v>24203636.363636363</v>
      </c>
      <c r="N22" s="88">
        <f t="shared" si="2"/>
        <v>4840727.2727272725</v>
      </c>
      <c r="O22" s="88">
        <f t="shared" si="3"/>
        <v>237195636.36363634</v>
      </c>
      <c r="P22" s="88">
        <f t="shared" si="4"/>
        <v>71158690.9090909</v>
      </c>
      <c r="Q22" s="88">
        <f t="shared" si="5"/>
        <v>118597818.18181817</v>
      </c>
      <c r="R22" s="88">
        <f t="shared" si="6"/>
        <v>47439127.27272727</v>
      </c>
    </row>
    <row r="23" spans="1:18" ht="28.5">
      <c r="A23" s="85">
        <v>19</v>
      </c>
      <c r="B23" s="150" t="s">
        <v>336</v>
      </c>
      <c r="C23" s="85" t="s">
        <v>191</v>
      </c>
      <c r="D23" s="85" t="s">
        <v>175</v>
      </c>
      <c r="E23" s="85" t="s">
        <v>192</v>
      </c>
      <c r="F23" s="86" t="s">
        <v>193</v>
      </c>
      <c r="G23" s="86" t="s">
        <v>194</v>
      </c>
      <c r="H23" s="85" t="s">
        <v>195</v>
      </c>
      <c r="I23" s="85" t="s">
        <v>196</v>
      </c>
      <c r="J23" s="85">
        <v>1</v>
      </c>
      <c r="K23" s="87">
        <v>222200000</v>
      </c>
      <c r="L23" s="88">
        <f t="shared" si="0"/>
        <v>202000000</v>
      </c>
      <c r="M23" s="88">
        <f t="shared" si="1"/>
        <v>20200000</v>
      </c>
      <c r="N23" s="88">
        <f t="shared" si="2"/>
        <v>4040000</v>
      </c>
      <c r="O23" s="88">
        <f t="shared" si="3"/>
        <v>197960000</v>
      </c>
      <c r="P23" s="88">
        <f t="shared" si="4"/>
        <v>59388000</v>
      </c>
      <c r="Q23" s="88">
        <f t="shared" si="5"/>
        <v>98980000</v>
      </c>
      <c r="R23" s="88">
        <f t="shared" si="6"/>
        <v>39592000</v>
      </c>
    </row>
    <row r="24" spans="1:18" ht="42.75">
      <c r="A24" s="85">
        <v>20</v>
      </c>
      <c r="B24" s="150" t="s">
        <v>337</v>
      </c>
      <c r="C24" s="85" t="s">
        <v>197</v>
      </c>
      <c r="D24" s="85" t="s">
        <v>175</v>
      </c>
      <c r="E24" s="85" t="s">
        <v>198</v>
      </c>
      <c r="F24" s="89" t="s">
        <v>199</v>
      </c>
      <c r="G24" s="86" t="s">
        <v>200</v>
      </c>
      <c r="H24" s="85" t="s">
        <v>184</v>
      </c>
      <c r="I24" s="85" t="s">
        <v>201</v>
      </c>
      <c r="J24" s="85">
        <v>1</v>
      </c>
      <c r="K24" s="87">
        <v>234000000</v>
      </c>
      <c r="L24" s="88">
        <f t="shared" si="0"/>
        <v>212727272.72727272</v>
      </c>
      <c r="M24" s="88">
        <f t="shared" si="1"/>
        <v>21272727.272727273</v>
      </c>
      <c r="N24" s="88">
        <f t="shared" si="2"/>
        <v>4254545.454545454</v>
      </c>
      <c r="O24" s="88">
        <f t="shared" si="3"/>
        <v>208472727.27272725</v>
      </c>
      <c r="P24" s="88">
        <f t="shared" si="4"/>
        <v>62541818.18181817</v>
      </c>
      <c r="Q24" s="88">
        <f t="shared" si="5"/>
        <v>104236363.63636363</v>
      </c>
      <c r="R24" s="88">
        <f t="shared" si="6"/>
        <v>41694545.45454545</v>
      </c>
    </row>
    <row r="25" spans="1:18" s="84" customFormat="1" ht="28.5">
      <c r="A25" s="90">
        <v>21</v>
      </c>
      <c r="B25" s="150" t="s">
        <v>338</v>
      </c>
      <c r="C25" s="90" t="s">
        <v>202</v>
      </c>
      <c r="D25" s="90" t="s">
        <v>175</v>
      </c>
      <c r="E25" s="90" t="s">
        <v>203</v>
      </c>
      <c r="F25" s="91" t="s">
        <v>204</v>
      </c>
      <c r="G25" s="91" t="s">
        <v>205</v>
      </c>
      <c r="H25" s="90" t="s">
        <v>195</v>
      </c>
      <c r="I25" s="90" t="s">
        <v>206</v>
      </c>
      <c r="J25" s="90">
        <v>2</v>
      </c>
      <c r="K25" s="92">
        <v>229760000</v>
      </c>
      <c r="L25" s="93">
        <f t="shared" si="0"/>
        <v>208872727.27272728</v>
      </c>
      <c r="M25" s="93">
        <f t="shared" si="1"/>
        <v>20887272.72727273</v>
      </c>
      <c r="N25" s="93">
        <f t="shared" si="2"/>
        <v>4177454.545454546</v>
      </c>
      <c r="O25" s="93">
        <f t="shared" si="3"/>
        <v>204695272.72727275</v>
      </c>
      <c r="P25" s="93">
        <f t="shared" si="4"/>
        <v>61408581.81818182</v>
      </c>
      <c r="Q25" s="93">
        <f t="shared" si="5"/>
        <v>102347636.36363637</v>
      </c>
      <c r="R25" s="93">
        <f t="shared" si="6"/>
        <v>40939054.545454554</v>
      </c>
    </row>
    <row r="26" spans="1:18" ht="57">
      <c r="A26" s="85">
        <v>22</v>
      </c>
      <c r="B26" s="150" t="s">
        <v>339</v>
      </c>
      <c r="C26" s="85" t="s">
        <v>207</v>
      </c>
      <c r="D26" s="85" t="s">
        <v>175</v>
      </c>
      <c r="E26" s="85" t="s">
        <v>176</v>
      </c>
      <c r="F26" s="86" t="s">
        <v>208</v>
      </c>
      <c r="G26" s="86" t="s">
        <v>209</v>
      </c>
      <c r="H26" s="85" t="s">
        <v>100</v>
      </c>
      <c r="I26" s="85" t="s">
        <v>179</v>
      </c>
      <c r="J26" s="85">
        <v>2</v>
      </c>
      <c r="K26" s="87">
        <v>262300000</v>
      </c>
      <c r="L26" s="88">
        <f t="shared" si="0"/>
        <v>238454545.45454547</v>
      </c>
      <c r="M26" s="88">
        <f t="shared" si="1"/>
        <v>23845454.545454547</v>
      </c>
      <c r="N26" s="88">
        <f t="shared" si="2"/>
        <v>4769090.909090909</v>
      </c>
      <c r="O26" s="88">
        <f t="shared" si="3"/>
        <v>233685454.54545453</v>
      </c>
      <c r="P26" s="88">
        <f t="shared" si="4"/>
        <v>70105636.36363636</v>
      </c>
      <c r="Q26" s="88">
        <f t="shared" si="5"/>
        <v>116842727.27272727</v>
      </c>
      <c r="R26" s="88">
        <f t="shared" si="6"/>
        <v>46737090.90909091</v>
      </c>
    </row>
    <row r="27" spans="1:18" ht="28.5">
      <c r="A27" s="94">
        <v>23</v>
      </c>
      <c r="B27" s="150" t="s">
        <v>340</v>
      </c>
      <c r="C27" s="94" t="s">
        <v>210</v>
      </c>
      <c r="D27" s="94" t="s">
        <v>211</v>
      </c>
      <c r="E27" s="94" t="s">
        <v>192</v>
      </c>
      <c r="F27" s="95" t="s">
        <v>212</v>
      </c>
      <c r="G27" s="95" t="s">
        <v>213</v>
      </c>
      <c r="H27" s="94" t="s">
        <v>195</v>
      </c>
      <c r="I27" s="94" t="s">
        <v>214</v>
      </c>
      <c r="J27" s="94">
        <v>1</v>
      </c>
      <c r="K27" s="96">
        <v>314860000</v>
      </c>
      <c r="L27" s="97">
        <f t="shared" si="0"/>
        <v>286236363.6363636</v>
      </c>
      <c r="M27" s="97">
        <f t="shared" si="1"/>
        <v>28623636.363636363</v>
      </c>
      <c r="N27" s="97">
        <f t="shared" si="2"/>
        <v>5724727.2727272725</v>
      </c>
      <c r="O27" s="97">
        <f t="shared" si="3"/>
        <v>280511636.3636364</v>
      </c>
      <c r="P27" s="97">
        <f t="shared" si="4"/>
        <v>84153490.9090909</v>
      </c>
      <c r="Q27" s="97">
        <f t="shared" si="5"/>
        <v>140255818.1818182</v>
      </c>
      <c r="R27" s="97">
        <f t="shared" si="6"/>
        <v>56102327.27272728</v>
      </c>
    </row>
    <row r="28" spans="1:18" ht="42.75">
      <c r="A28" s="94">
        <v>24</v>
      </c>
      <c r="B28" s="150" t="s">
        <v>341</v>
      </c>
      <c r="C28" s="94" t="s">
        <v>215</v>
      </c>
      <c r="D28" s="94" t="s">
        <v>211</v>
      </c>
      <c r="E28" s="94" t="s">
        <v>216</v>
      </c>
      <c r="F28" s="95" t="s">
        <v>217</v>
      </c>
      <c r="G28" s="95" t="s">
        <v>218</v>
      </c>
      <c r="H28" s="94" t="s">
        <v>100</v>
      </c>
      <c r="I28" s="94" t="s">
        <v>101</v>
      </c>
      <c r="J28" s="94">
        <v>1</v>
      </c>
      <c r="K28" s="96">
        <v>250000000</v>
      </c>
      <c r="L28" s="97">
        <f t="shared" si="0"/>
        <v>227272727.27272728</v>
      </c>
      <c r="M28" s="97">
        <f t="shared" si="1"/>
        <v>22727272.72727273</v>
      </c>
      <c r="N28" s="97">
        <f t="shared" si="2"/>
        <v>4545454.545454546</v>
      </c>
      <c r="O28" s="97">
        <f t="shared" si="3"/>
        <v>222727272.72727275</v>
      </c>
      <c r="P28" s="97">
        <f t="shared" si="4"/>
        <v>66818181.81818182</v>
      </c>
      <c r="Q28" s="97">
        <f t="shared" si="5"/>
        <v>111363636.36363637</v>
      </c>
      <c r="R28" s="97">
        <f t="shared" si="6"/>
        <v>44545454.545454554</v>
      </c>
    </row>
    <row r="29" spans="1:18" ht="28.5">
      <c r="A29" s="94">
        <v>25</v>
      </c>
      <c r="B29" s="150" t="s">
        <v>342</v>
      </c>
      <c r="C29" s="94" t="s">
        <v>219</v>
      </c>
      <c r="D29" s="94" t="s">
        <v>211</v>
      </c>
      <c r="E29" s="94" t="s">
        <v>220</v>
      </c>
      <c r="F29" s="95" t="s">
        <v>221</v>
      </c>
      <c r="G29" s="95" t="s">
        <v>222</v>
      </c>
      <c r="H29" s="94" t="s">
        <v>156</v>
      </c>
      <c r="I29" s="94" t="s">
        <v>223</v>
      </c>
      <c r="J29" s="94">
        <v>1</v>
      </c>
      <c r="K29" s="96">
        <v>212650000</v>
      </c>
      <c r="L29" s="97">
        <f t="shared" si="0"/>
        <v>193318181.8181818</v>
      </c>
      <c r="M29" s="97">
        <f t="shared" si="1"/>
        <v>19331818.181818184</v>
      </c>
      <c r="N29" s="97">
        <f t="shared" si="2"/>
        <v>3866363.6363636362</v>
      </c>
      <c r="O29" s="97">
        <f t="shared" si="3"/>
        <v>189451818.1818182</v>
      </c>
      <c r="P29" s="97">
        <f t="shared" si="4"/>
        <v>56835545.45454545</v>
      </c>
      <c r="Q29" s="97">
        <f t="shared" si="5"/>
        <v>94725909.0909091</v>
      </c>
      <c r="R29" s="97">
        <f t="shared" si="6"/>
        <v>37890363.63636364</v>
      </c>
    </row>
    <row r="30" spans="1:18" ht="28.5">
      <c r="A30" s="94">
        <v>26</v>
      </c>
      <c r="B30" s="150" t="s">
        <v>343</v>
      </c>
      <c r="C30" s="94" t="s">
        <v>224</v>
      </c>
      <c r="D30" s="94" t="s">
        <v>211</v>
      </c>
      <c r="E30" s="94" t="s">
        <v>225</v>
      </c>
      <c r="F30" s="95" t="s">
        <v>226</v>
      </c>
      <c r="G30" s="95" t="s">
        <v>227</v>
      </c>
      <c r="H30" s="94" t="s">
        <v>130</v>
      </c>
      <c r="I30" s="94" t="s">
        <v>228</v>
      </c>
      <c r="J30" s="94">
        <v>1</v>
      </c>
      <c r="K30" s="96">
        <v>150000000</v>
      </c>
      <c r="L30" s="97">
        <f t="shared" si="0"/>
        <v>136363636.36363637</v>
      </c>
      <c r="M30" s="97">
        <f t="shared" si="1"/>
        <v>13636363.636363639</v>
      </c>
      <c r="N30" s="97">
        <f t="shared" si="2"/>
        <v>2727272.7272727275</v>
      </c>
      <c r="O30" s="97">
        <f t="shared" si="3"/>
        <v>133636363.63636364</v>
      </c>
      <c r="P30" s="97">
        <f t="shared" si="4"/>
        <v>40090909.09090909</v>
      </c>
      <c r="Q30" s="97">
        <f t="shared" si="5"/>
        <v>66818181.81818182</v>
      </c>
      <c r="R30" s="97">
        <f t="shared" si="6"/>
        <v>26727272.72727273</v>
      </c>
    </row>
    <row r="31" spans="1:18" ht="42.75">
      <c r="A31" s="94">
        <v>27</v>
      </c>
      <c r="B31" s="150" t="s">
        <v>344</v>
      </c>
      <c r="C31" s="94" t="s">
        <v>229</v>
      </c>
      <c r="D31" s="94" t="s">
        <v>211</v>
      </c>
      <c r="E31" s="94" t="s">
        <v>230</v>
      </c>
      <c r="F31" s="95" t="s">
        <v>231</v>
      </c>
      <c r="G31" s="95" t="s">
        <v>232</v>
      </c>
      <c r="H31" s="94" t="s">
        <v>100</v>
      </c>
      <c r="I31" s="94" t="s">
        <v>233</v>
      </c>
      <c r="J31" s="94">
        <v>1</v>
      </c>
      <c r="K31" s="96">
        <v>150000000</v>
      </c>
      <c r="L31" s="97">
        <f t="shared" si="0"/>
        <v>136363636.36363637</v>
      </c>
      <c r="M31" s="97">
        <f t="shared" si="1"/>
        <v>13636363.636363639</v>
      </c>
      <c r="N31" s="97">
        <f t="shared" si="2"/>
        <v>2727272.7272727275</v>
      </c>
      <c r="O31" s="97">
        <f t="shared" si="3"/>
        <v>133636363.63636364</v>
      </c>
      <c r="P31" s="97">
        <f t="shared" si="4"/>
        <v>40090909.09090909</v>
      </c>
      <c r="Q31" s="97">
        <f t="shared" si="5"/>
        <v>66818181.81818182</v>
      </c>
      <c r="R31" s="97">
        <f t="shared" si="6"/>
        <v>26727272.72727273</v>
      </c>
    </row>
    <row r="32" spans="1:18" ht="42.75">
      <c r="A32" s="94">
        <v>28</v>
      </c>
      <c r="B32" s="150" t="s">
        <v>345</v>
      </c>
      <c r="C32" s="94" t="s">
        <v>234</v>
      </c>
      <c r="D32" s="94" t="s">
        <v>211</v>
      </c>
      <c r="E32" s="94" t="s">
        <v>235</v>
      </c>
      <c r="F32" s="95" t="s">
        <v>236</v>
      </c>
      <c r="G32" s="95" t="s">
        <v>237</v>
      </c>
      <c r="H32" s="94" t="s">
        <v>156</v>
      </c>
      <c r="I32" s="94" t="s">
        <v>238</v>
      </c>
      <c r="J32" s="94">
        <v>1</v>
      </c>
      <c r="K32" s="96">
        <v>223010000</v>
      </c>
      <c r="L32" s="97">
        <f t="shared" si="0"/>
        <v>202736363.63636363</v>
      </c>
      <c r="M32" s="97">
        <f t="shared" si="1"/>
        <v>20273636.363636363</v>
      </c>
      <c r="N32" s="97">
        <f t="shared" si="2"/>
        <v>4054727.2727272725</v>
      </c>
      <c r="O32" s="97">
        <f t="shared" si="3"/>
        <v>198681636.36363634</v>
      </c>
      <c r="P32" s="97">
        <f t="shared" si="4"/>
        <v>59604490.9090909</v>
      </c>
      <c r="Q32" s="97">
        <f t="shared" si="5"/>
        <v>99340818.18181817</v>
      </c>
      <c r="R32" s="97">
        <f t="shared" si="6"/>
        <v>39736327.27272727</v>
      </c>
    </row>
    <row r="33" spans="1:18" ht="42.75">
      <c r="A33" s="94">
        <v>29</v>
      </c>
      <c r="B33" s="150" t="s">
        <v>346</v>
      </c>
      <c r="C33" s="94" t="s">
        <v>239</v>
      </c>
      <c r="D33" s="94" t="s">
        <v>211</v>
      </c>
      <c r="E33" s="94" t="s">
        <v>240</v>
      </c>
      <c r="F33" s="95" t="s">
        <v>241</v>
      </c>
      <c r="G33" s="95" t="s">
        <v>242</v>
      </c>
      <c r="H33" s="94" t="s">
        <v>100</v>
      </c>
      <c r="I33" s="94" t="s">
        <v>233</v>
      </c>
      <c r="J33" s="94">
        <v>1</v>
      </c>
      <c r="K33" s="96">
        <v>209500000</v>
      </c>
      <c r="L33" s="97">
        <f t="shared" si="0"/>
        <v>190454545.45454547</v>
      </c>
      <c r="M33" s="97">
        <f t="shared" si="1"/>
        <v>19045454.545454547</v>
      </c>
      <c r="N33" s="97">
        <f t="shared" si="2"/>
        <v>3809090.9090909096</v>
      </c>
      <c r="O33" s="97">
        <f t="shared" si="3"/>
        <v>186645454.54545453</v>
      </c>
      <c r="P33" s="97">
        <f t="shared" si="4"/>
        <v>55993636.36363636</v>
      </c>
      <c r="Q33" s="97">
        <f t="shared" si="5"/>
        <v>93322727.27272727</v>
      </c>
      <c r="R33" s="97">
        <f t="shared" si="6"/>
        <v>37329090.90909091</v>
      </c>
    </row>
    <row r="34" spans="1:18" ht="57">
      <c r="A34" s="94">
        <v>30</v>
      </c>
      <c r="B34" s="150" t="s">
        <v>347</v>
      </c>
      <c r="C34" s="94" t="s">
        <v>243</v>
      </c>
      <c r="D34" s="94" t="s">
        <v>211</v>
      </c>
      <c r="E34" s="94" t="s">
        <v>244</v>
      </c>
      <c r="F34" s="95" t="s">
        <v>245</v>
      </c>
      <c r="G34" s="95" t="s">
        <v>246</v>
      </c>
      <c r="H34" s="94" t="s">
        <v>100</v>
      </c>
      <c r="I34" s="94" t="s">
        <v>233</v>
      </c>
      <c r="J34" s="94">
        <v>1</v>
      </c>
      <c r="K34" s="96">
        <v>200000000</v>
      </c>
      <c r="L34" s="97">
        <f t="shared" si="0"/>
        <v>181818181.8181818</v>
      </c>
      <c r="M34" s="97">
        <f t="shared" si="1"/>
        <v>18181818.181818184</v>
      </c>
      <c r="N34" s="97">
        <f t="shared" si="2"/>
        <v>3636363.6363636362</v>
      </c>
      <c r="O34" s="97">
        <f t="shared" si="3"/>
        <v>178181818.1818182</v>
      </c>
      <c r="P34" s="97">
        <f t="shared" si="4"/>
        <v>53454545.45454545</v>
      </c>
      <c r="Q34" s="97">
        <f t="shared" si="5"/>
        <v>89090909.0909091</v>
      </c>
      <c r="R34" s="97">
        <f t="shared" si="6"/>
        <v>35636363.63636364</v>
      </c>
    </row>
    <row r="35" spans="1:18" ht="57">
      <c r="A35" s="94">
        <v>31</v>
      </c>
      <c r="B35" s="150" t="s">
        <v>348</v>
      </c>
      <c r="C35" s="94" t="s">
        <v>247</v>
      </c>
      <c r="D35" s="94" t="s">
        <v>211</v>
      </c>
      <c r="E35" s="94" t="s">
        <v>248</v>
      </c>
      <c r="F35" s="95" t="s">
        <v>249</v>
      </c>
      <c r="G35" s="95" t="s">
        <v>250</v>
      </c>
      <c r="H35" s="94" t="s">
        <v>136</v>
      </c>
      <c r="I35" s="94" t="s">
        <v>251</v>
      </c>
      <c r="J35" s="94">
        <v>1</v>
      </c>
      <c r="K35" s="96">
        <v>175000000</v>
      </c>
      <c r="L35" s="97">
        <f t="shared" si="0"/>
        <v>159090909.0909091</v>
      </c>
      <c r="M35" s="97">
        <f t="shared" si="1"/>
        <v>15909090.90909091</v>
      </c>
      <c r="N35" s="97">
        <f t="shared" si="2"/>
        <v>3181818.181818182</v>
      </c>
      <c r="O35" s="97">
        <f t="shared" si="3"/>
        <v>155909090.9090909</v>
      </c>
      <c r="P35" s="97">
        <f t="shared" si="4"/>
        <v>46772727.27272727</v>
      </c>
      <c r="Q35" s="97">
        <f t="shared" si="5"/>
        <v>77954545.45454545</v>
      </c>
      <c r="R35" s="97">
        <f t="shared" si="6"/>
        <v>31181818.181818184</v>
      </c>
    </row>
    <row r="36" spans="1:18" ht="45.75" customHeight="1">
      <c r="A36" s="94">
        <v>32</v>
      </c>
      <c r="B36" s="150" t="s">
        <v>349</v>
      </c>
      <c r="C36" s="94" t="s">
        <v>252</v>
      </c>
      <c r="D36" s="94" t="s">
        <v>211</v>
      </c>
      <c r="E36" s="94" t="s">
        <v>253</v>
      </c>
      <c r="F36" s="95" t="s">
        <v>254</v>
      </c>
      <c r="G36" s="95" t="s">
        <v>255</v>
      </c>
      <c r="H36" s="94" t="s">
        <v>130</v>
      </c>
      <c r="I36" s="94" t="s">
        <v>228</v>
      </c>
      <c r="J36" s="94">
        <v>1</v>
      </c>
      <c r="K36" s="96">
        <v>252400000</v>
      </c>
      <c r="L36" s="97">
        <f t="shared" si="0"/>
        <v>229454545.45454547</v>
      </c>
      <c r="M36" s="97">
        <f t="shared" si="1"/>
        <v>22945454.545454547</v>
      </c>
      <c r="N36" s="97">
        <f t="shared" si="2"/>
        <v>4589090.909090909</v>
      </c>
      <c r="O36" s="97">
        <f t="shared" si="3"/>
        <v>224865454.54545453</v>
      </c>
      <c r="P36" s="97">
        <f t="shared" si="4"/>
        <v>67459636.36363636</v>
      </c>
      <c r="Q36" s="97">
        <f t="shared" si="5"/>
        <v>112432727.27272727</v>
      </c>
      <c r="R36" s="97">
        <f t="shared" si="6"/>
        <v>44973090.90909091</v>
      </c>
    </row>
    <row r="37" spans="1:18" ht="28.5">
      <c r="A37" s="94">
        <v>33</v>
      </c>
      <c r="B37" s="150" t="s">
        <v>350</v>
      </c>
      <c r="C37" s="98" t="s">
        <v>256</v>
      </c>
      <c r="D37" s="94" t="s">
        <v>211</v>
      </c>
      <c r="E37" s="98" t="s">
        <v>257</v>
      </c>
      <c r="F37" s="99" t="s">
        <v>258</v>
      </c>
      <c r="G37" s="99" t="s">
        <v>259</v>
      </c>
      <c r="H37" s="98" t="s">
        <v>130</v>
      </c>
      <c r="I37" s="98" t="s">
        <v>228</v>
      </c>
      <c r="J37" s="98">
        <v>1</v>
      </c>
      <c r="K37" s="100">
        <v>318980000</v>
      </c>
      <c r="L37" s="97">
        <f t="shared" si="0"/>
        <v>289981818.1818182</v>
      </c>
      <c r="M37" s="97">
        <f t="shared" si="1"/>
        <v>28998181.81818182</v>
      </c>
      <c r="N37" s="97">
        <f t="shared" si="2"/>
        <v>5799636.363636364</v>
      </c>
      <c r="O37" s="97">
        <f t="shared" si="3"/>
        <v>284182181.8181818</v>
      </c>
      <c r="P37" s="97">
        <f t="shared" si="4"/>
        <v>85254654.54545455</v>
      </c>
      <c r="Q37" s="97">
        <f t="shared" si="5"/>
        <v>142091090.9090909</v>
      </c>
      <c r="R37" s="97">
        <f t="shared" si="6"/>
        <v>56836436.36363637</v>
      </c>
    </row>
    <row r="38" spans="1:18" ht="28.5">
      <c r="A38" s="94">
        <v>34</v>
      </c>
      <c r="B38" s="150" t="s">
        <v>351</v>
      </c>
      <c r="C38" s="94" t="s">
        <v>260</v>
      </c>
      <c r="D38" s="94" t="s">
        <v>211</v>
      </c>
      <c r="E38" s="94" t="s">
        <v>261</v>
      </c>
      <c r="F38" s="95" t="s">
        <v>262</v>
      </c>
      <c r="G38" s="95" t="s">
        <v>263</v>
      </c>
      <c r="H38" s="94" t="s">
        <v>156</v>
      </c>
      <c r="I38" s="94" t="s">
        <v>223</v>
      </c>
      <c r="J38" s="94">
        <v>1</v>
      </c>
      <c r="K38" s="96">
        <v>317000000</v>
      </c>
      <c r="L38" s="97">
        <f t="shared" si="0"/>
        <v>288181818.1818182</v>
      </c>
      <c r="M38" s="97">
        <f t="shared" si="1"/>
        <v>28818181.81818182</v>
      </c>
      <c r="N38" s="97">
        <f t="shared" si="2"/>
        <v>5763636.363636364</v>
      </c>
      <c r="O38" s="97">
        <f t="shared" si="3"/>
        <v>282418181.8181818</v>
      </c>
      <c r="P38" s="97">
        <f t="shared" si="4"/>
        <v>84725454.54545455</v>
      </c>
      <c r="Q38" s="97">
        <f t="shared" si="5"/>
        <v>141209090.9090909</v>
      </c>
      <c r="R38" s="97">
        <f t="shared" si="6"/>
        <v>56483636.36363637</v>
      </c>
    </row>
    <row r="39" spans="1:18" ht="28.5">
      <c r="A39" s="94">
        <v>35</v>
      </c>
      <c r="B39" s="150" t="s">
        <v>352</v>
      </c>
      <c r="C39" s="94" t="s">
        <v>264</v>
      </c>
      <c r="D39" s="94" t="s">
        <v>211</v>
      </c>
      <c r="E39" s="94" t="s">
        <v>159</v>
      </c>
      <c r="F39" s="95" t="s">
        <v>265</v>
      </c>
      <c r="G39" s="95" t="s">
        <v>266</v>
      </c>
      <c r="H39" s="94" t="s">
        <v>130</v>
      </c>
      <c r="I39" s="94" t="s">
        <v>228</v>
      </c>
      <c r="J39" s="94">
        <v>1</v>
      </c>
      <c r="K39" s="96">
        <v>254150000</v>
      </c>
      <c r="L39" s="97">
        <f t="shared" si="0"/>
        <v>231045454.54545453</v>
      </c>
      <c r="M39" s="97">
        <f t="shared" si="1"/>
        <v>23104545.454545453</v>
      </c>
      <c r="N39" s="97">
        <f t="shared" si="2"/>
        <v>4620909.090909091</v>
      </c>
      <c r="O39" s="97">
        <f t="shared" si="3"/>
        <v>226424545.45454547</v>
      </c>
      <c r="P39" s="97">
        <f t="shared" si="4"/>
        <v>67927363.63636364</v>
      </c>
      <c r="Q39" s="97">
        <f t="shared" si="5"/>
        <v>113212272.72727273</v>
      </c>
      <c r="R39" s="97">
        <f t="shared" si="6"/>
        <v>45284909.09090909</v>
      </c>
    </row>
    <row r="40" spans="1:18" ht="42.75">
      <c r="A40" s="94">
        <v>36</v>
      </c>
      <c r="B40" s="150" t="s">
        <v>353</v>
      </c>
      <c r="C40" s="94" t="s">
        <v>267</v>
      </c>
      <c r="D40" s="94" t="s">
        <v>211</v>
      </c>
      <c r="E40" s="94" t="s">
        <v>268</v>
      </c>
      <c r="F40" s="95" t="s">
        <v>269</v>
      </c>
      <c r="G40" s="95" t="s">
        <v>270</v>
      </c>
      <c r="H40" s="94" t="s">
        <v>156</v>
      </c>
      <c r="I40" s="94" t="s">
        <v>223</v>
      </c>
      <c r="J40" s="94">
        <v>1</v>
      </c>
      <c r="K40" s="96">
        <v>251950000</v>
      </c>
      <c r="L40" s="97">
        <f t="shared" si="0"/>
        <v>229045454.54545453</v>
      </c>
      <c r="M40" s="97">
        <f t="shared" si="1"/>
        <v>22904545.454545453</v>
      </c>
      <c r="N40" s="97">
        <f t="shared" si="2"/>
        <v>4580909.090909091</v>
      </c>
      <c r="O40" s="97">
        <f t="shared" si="3"/>
        <v>224464545.45454547</v>
      </c>
      <c r="P40" s="97">
        <f t="shared" si="4"/>
        <v>67339363.63636364</v>
      </c>
      <c r="Q40" s="97">
        <f t="shared" si="5"/>
        <v>112232272.72727273</v>
      </c>
      <c r="R40" s="97">
        <f t="shared" si="6"/>
        <v>44892909.09090909</v>
      </c>
    </row>
    <row r="41" spans="1:18" ht="42.75">
      <c r="A41" s="94">
        <v>37</v>
      </c>
      <c r="B41" s="150" t="s">
        <v>354</v>
      </c>
      <c r="C41" s="94" t="s">
        <v>271</v>
      </c>
      <c r="D41" s="94" t="s">
        <v>211</v>
      </c>
      <c r="E41" s="94" t="s">
        <v>272</v>
      </c>
      <c r="F41" s="95" t="s">
        <v>273</v>
      </c>
      <c r="G41" s="95" t="s">
        <v>274</v>
      </c>
      <c r="H41" s="94" t="s">
        <v>100</v>
      </c>
      <c r="I41" s="94" t="s">
        <v>179</v>
      </c>
      <c r="J41" s="94">
        <v>1</v>
      </c>
      <c r="K41" s="96">
        <v>375300000</v>
      </c>
      <c r="L41" s="97">
        <f t="shared" si="0"/>
        <v>341181818.1818182</v>
      </c>
      <c r="M41" s="97">
        <f t="shared" si="1"/>
        <v>34118181.81818182</v>
      </c>
      <c r="N41" s="97">
        <f t="shared" si="2"/>
        <v>6823636.363636364</v>
      </c>
      <c r="O41" s="97">
        <f t="shared" si="3"/>
        <v>334358181.8181818</v>
      </c>
      <c r="P41" s="97">
        <f t="shared" si="4"/>
        <v>100307454.54545455</v>
      </c>
      <c r="Q41" s="97">
        <f t="shared" si="5"/>
        <v>167179090.9090909</v>
      </c>
      <c r="R41" s="97">
        <f t="shared" si="6"/>
        <v>66871636.36363637</v>
      </c>
    </row>
    <row r="42" spans="1:18" ht="42.75">
      <c r="A42" s="94">
        <v>38</v>
      </c>
      <c r="B42" s="150" t="s">
        <v>355</v>
      </c>
      <c r="C42" s="94" t="s">
        <v>275</v>
      </c>
      <c r="D42" s="94" t="s">
        <v>211</v>
      </c>
      <c r="E42" s="94" t="s">
        <v>276</v>
      </c>
      <c r="F42" s="95" t="s">
        <v>277</v>
      </c>
      <c r="G42" s="95" t="s">
        <v>278</v>
      </c>
      <c r="H42" s="94" t="s">
        <v>130</v>
      </c>
      <c r="I42" s="94" t="s">
        <v>279</v>
      </c>
      <c r="J42" s="94">
        <v>1</v>
      </c>
      <c r="K42" s="96">
        <v>175000000</v>
      </c>
      <c r="L42" s="97">
        <f t="shared" si="0"/>
        <v>159090909.0909091</v>
      </c>
      <c r="M42" s="97">
        <f t="shared" si="1"/>
        <v>15909090.90909091</v>
      </c>
      <c r="N42" s="97">
        <f t="shared" si="2"/>
        <v>3181818.181818182</v>
      </c>
      <c r="O42" s="97">
        <f t="shared" si="3"/>
        <v>155909090.9090909</v>
      </c>
      <c r="P42" s="97">
        <f t="shared" si="4"/>
        <v>46772727.27272727</v>
      </c>
      <c r="Q42" s="97">
        <f t="shared" si="5"/>
        <v>77954545.45454545</v>
      </c>
      <c r="R42" s="97">
        <f t="shared" si="6"/>
        <v>31181818.181818184</v>
      </c>
    </row>
    <row r="43" spans="1:18" ht="71.25">
      <c r="A43" s="94">
        <v>39</v>
      </c>
      <c r="B43" s="150" t="s">
        <v>356</v>
      </c>
      <c r="C43" s="94" t="s">
        <v>280</v>
      </c>
      <c r="D43" s="94" t="s">
        <v>211</v>
      </c>
      <c r="E43" s="94" t="s">
        <v>281</v>
      </c>
      <c r="F43" s="95" t="s">
        <v>282</v>
      </c>
      <c r="G43" s="95" t="s">
        <v>283</v>
      </c>
      <c r="H43" s="94" t="s">
        <v>100</v>
      </c>
      <c r="I43" s="94" t="s">
        <v>179</v>
      </c>
      <c r="J43" s="94">
        <v>1</v>
      </c>
      <c r="K43" s="96">
        <v>312600000</v>
      </c>
      <c r="L43" s="97">
        <f t="shared" si="0"/>
        <v>284181818.1818182</v>
      </c>
      <c r="M43" s="97">
        <f t="shared" si="1"/>
        <v>28418181.81818182</v>
      </c>
      <c r="N43" s="97">
        <f t="shared" si="2"/>
        <v>5683636.363636364</v>
      </c>
      <c r="O43" s="97">
        <f t="shared" si="3"/>
        <v>278498181.8181818</v>
      </c>
      <c r="P43" s="97">
        <f t="shared" si="4"/>
        <v>83549454.54545455</v>
      </c>
      <c r="Q43" s="97">
        <f t="shared" si="5"/>
        <v>139249090.9090909</v>
      </c>
      <c r="R43" s="97">
        <f t="shared" si="6"/>
        <v>55699636.36363637</v>
      </c>
    </row>
    <row r="44" spans="1:18" ht="42.75">
      <c r="A44" s="94">
        <v>40</v>
      </c>
      <c r="B44" s="150" t="s">
        <v>357</v>
      </c>
      <c r="C44" s="94" t="s">
        <v>284</v>
      </c>
      <c r="D44" s="94" t="s">
        <v>211</v>
      </c>
      <c r="E44" s="94" t="s">
        <v>285</v>
      </c>
      <c r="F44" s="95" t="s">
        <v>286</v>
      </c>
      <c r="G44" s="95" t="s">
        <v>287</v>
      </c>
      <c r="H44" s="94" t="s">
        <v>156</v>
      </c>
      <c r="I44" s="94" t="s">
        <v>157</v>
      </c>
      <c r="J44" s="94">
        <v>1</v>
      </c>
      <c r="K44" s="96">
        <v>150000000</v>
      </c>
      <c r="L44" s="97">
        <f t="shared" si="0"/>
        <v>136363636.36363637</v>
      </c>
      <c r="M44" s="97">
        <f t="shared" si="1"/>
        <v>13636363.636363639</v>
      </c>
      <c r="N44" s="97">
        <f t="shared" si="2"/>
        <v>2727272.7272727275</v>
      </c>
      <c r="O44" s="97">
        <f t="shared" si="3"/>
        <v>133636363.63636364</v>
      </c>
      <c r="P44" s="97">
        <f t="shared" si="4"/>
        <v>40090909.09090909</v>
      </c>
      <c r="Q44" s="97">
        <f t="shared" si="5"/>
        <v>66818181.81818182</v>
      </c>
      <c r="R44" s="97">
        <f t="shared" si="6"/>
        <v>26727272.72727273</v>
      </c>
    </row>
    <row r="45" spans="1:18" ht="57">
      <c r="A45" s="94">
        <v>41</v>
      </c>
      <c r="B45" s="150" t="s">
        <v>358</v>
      </c>
      <c r="C45" s="94" t="s">
        <v>288</v>
      </c>
      <c r="D45" s="94" t="s">
        <v>211</v>
      </c>
      <c r="E45" s="94" t="s">
        <v>289</v>
      </c>
      <c r="F45" s="95" t="s">
        <v>290</v>
      </c>
      <c r="G45" s="95" t="s">
        <v>291</v>
      </c>
      <c r="H45" s="94" t="s">
        <v>195</v>
      </c>
      <c r="I45" s="94" t="s">
        <v>214</v>
      </c>
      <c r="J45" s="94">
        <v>2</v>
      </c>
      <c r="K45" s="96">
        <v>232500000</v>
      </c>
      <c r="L45" s="97">
        <f t="shared" si="0"/>
        <v>211363636.36363637</v>
      </c>
      <c r="M45" s="97">
        <f t="shared" si="1"/>
        <v>21136363.63636364</v>
      </c>
      <c r="N45" s="97">
        <f t="shared" si="2"/>
        <v>4227272.7272727275</v>
      </c>
      <c r="O45" s="97">
        <f t="shared" si="3"/>
        <v>207136363.63636366</v>
      </c>
      <c r="P45" s="97">
        <f t="shared" si="4"/>
        <v>62140909.09090909</v>
      </c>
      <c r="Q45" s="97">
        <f t="shared" si="5"/>
        <v>103568181.81818183</v>
      </c>
      <c r="R45" s="97">
        <f t="shared" si="6"/>
        <v>41427272.727272734</v>
      </c>
    </row>
    <row r="46" spans="1:18" ht="28.5">
      <c r="A46" s="94">
        <v>42</v>
      </c>
      <c r="B46" s="150" t="s">
        <v>359</v>
      </c>
      <c r="C46" s="94" t="s">
        <v>292</v>
      </c>
      <c r="D46" s="94" t="s">
        <v>211</v>
      </c>
      <c r="E46" s="94" t="s">
        <v>293</v>
      </c>
      <c r="F46" s="95" t="s">
        <v>294</v>
      </c>
      <c r="G46" s="95" t="s">
        <v>295</v>
      </c>
      <c r="H46" s="94" t="s">
        <v>100</v>
      </c>
      <c r="I46" s="94" t="s">
        <v>111</v>
      </c>
      <c r="J46" s="94">
        <v>1</v>
      </c>
      <c r="K46" s="96">
        <v>200000000</v>
      </c>
      <c r="L46" s="97">
        <f t="shared" si="0"/>
        <v>181818181.8181818</v>
      </c>
      <c r="M46" s="97">
        <f t="shared" si="1"/>
        <v>18181818.181818184</v>
      </c>
      <c r="N46" s="97">
        <f t="shared" si="2"/>
        <v>3636363.6363636362</v>
      </c>
      <c r="O46" s="97">
        <f t="shared" si="3"/>
        <v>178181818.1818182</v>
      </c>
      <c r="P46" s="97">
        <f t="shared" si="4"/>
        <v>53454545.45454545</v>
      </c>
      <c r="Q46" s="97">
        <f t="shared" si="5"/>
        <v>89090909.0909091</v>
      </c>
      <c r="R46" s="97">
        <f t="shared" si="6"/>
        <v>35636363.63636364</v>
      </c>
    </row>
    <row r="47" spans="1:18" ht="28.5">
      <c r="A47" s="94">
        <v>43</v>
      </c>
      <c r="B47" s="150" t="s">
        <v>360</v>
      </c>
      <c r="C47" s="94" t="s">
        <v>296</v>
      </c>
      <c r="D47" s="94" t="s">
        <v>211</v>
      </c>
      <c r="E47" s="94" t="s">
        <v>297</v>
      </c>
      <c r="F47" s="95" t="s">
        <v>298</v>
      </c>
      <c r="G47" s="95" t="s">
        <v>299</v>
      </c>
      <c r="H47" s="94" t="s">
        <v>130</v>
      </c>
      <c r="I47" s="94" t="s">
        <v>162</v>
      </c>
      <c r="J47" s="94">
        <v>1</v>
      </c>
      <c r="K47" s="96">
        <v>70000000</v>
      </c>
      <c r="L47" s="97">
        <f t="shared" si="0"/>
        <v>63636363.63636363</v>
      </c>
      <c r="M47" s="97">
        <f t="shared" si="1"/>
        <v>6363636.363636363</v>
      </c>
      <c r="N47" s="97">
        <f t="shared" si="2"/>
        <v>1272727.2727272727</v>
      </c>
      <c r="O47" s="97">
        <f t="shared" si="3"/>
        <v>62363636.36363637</v>
      </c>
      <c r="P47" s="97">
        <f t="shared" si="4"/>
        <v>18709090.90909091</v>
      </c>
      <c r="Q47" s="97">
        <f t="shared" si="5"/>
        <v>31181818.181818184</v>
      </c>
      <c r="R47" s="97">
        <f t="shared" si="6"/>
        <v>12472727.272727273</v>
      </c>
    </row>
    <row r="48" spans="1:18" ht="42.75">
      <c r="A48" s="94">
        <v>44</v>
      </c>
      <c r="B48" s="150" t="s">
        <v>361</v>
      </c>
      <c r="C48" s="94" t="s">
        <v>300</v>
      </c>
      <c r="D48" s="94" t="s">
        <v>211</v>
      </c>
      <c r="E48" s="94" t="s">
        <v>301</v>
      </c>
      <c r="F48" s="95" t="s">
        <v>302</v>
      </c>
      <c r="G48" s="95" t="s">
        <v>303</v>
      </c>
      <c r="H48" s="94" t="s">
        <v>184</v>
      </c>
      <c r="I48" s="94" t="s">
        <v>201</v>
      </c>
      <c r="J48" s="94">
        <v>1</v>
      </c>
      <c r="K48" s="96">
        <v>239870000</v>
      </c>
      <c r="L48" s="97">
        <f t="shared" si="0"/>
        <v>218063636.36363637</v>
      </c>
      <c r="M48" s="97">
        <f t="shared" si="1"/>
        <v>21806363.63636364</v>
      </c>
      <c r="N48" s="97">
        <f t="shared" si="2"/>
        <v>4361272.7272727275</v>
      </c>
      <c r="O48" s="97">
        <f t="shared" si="3"/>
        <v>213702363.63636366</v>
      </c>
      <c r="P48" s="97">
        <f t="shared" si="4"/>
        <v>64110709.09090909</v>
      </c>
      <c r="Q48" s="97">
        <f t="shared" si="5"/>
        <v>106851181.81818183</v>
      </c>
      <c r="R48" s="97">
        <f t="shared" si="6"/>
        <v>42740472.727272734</v>
      </c>
    </row>
    <row r="49" spans="1:18" ht="28.5">
      <c r="A49" s="94">
        <v>45</v>
      </c>
      <c r="B49" s="150" t="s">
        <v>362</v>
      </c>
      <c r="C49" s="94" t="s">
        <v>304</v>
      </c>
      <c r="D49" s="94" t="s">
        <v>211</v>
      </c>
      <c r="E49" s="94" t="s">
        <v>305</v>
      </c>
      <c r="F49" s="95" t="s">
        <v>306</v>
      </c>
      <c r="G49" s="95" t="s">
        <v>307</v>
      </c>
      <c r="H49" s="94" t="s">
        <v>130</v>
      </c>
      <c r="I49" s="94" t="s">
        <v>162</v>
      </c>
      <c r="J49" s="94">
        <v>1</v>
      </c>
      <c r="K49" s="101">
        <v>282050000</v>
      </c>
      <c r="L49" s="97">
        <f t="shared" si="0"/>
        <v>256409090.9090909</v>
      </c>
      <c r="M49" s="97">
        <f t="shared" si="1"/>
        <v>25640909.090909094</v>
      </c>
      <c r="N49" s="97">
        <f t="shared" si="2"/>
        <v>5128181.818181818</v>
      </c>
      <c r="O49" s="97">
        <f t="shared" si="3"/>
        <v>251280909.0909091</v>
      </c>
      <c r="P49" s="97">
        <f t="shared" si="4"/>
        <v>75384272.72727272</v>
      </c>
      <c r="Q49" s="97">
        <f t="shared" si="5"/>
        <v>125640454.54545455</v>
      </c>
      <c r="R49" s="97">
        <f t="shared" si="6"/>
        <v>50256181.81818182</v>
      </c>
    </row>
    <row r="50" spans="1:18" ht="42.75">
      <c r="A50" s="94">
        <v>46</v>
      </c>
      <c r="B50" s="150" t="s">
        <v>363</v>
      </c>
      <c r="C50" s="94" t="s">
        <v>308</v>
      </c>
      <c r="D50" s="94" t="s">
        <v>211</v>
      </c>
      <c r="E50" s="94" t="s">
        <v>139</v>
      </c>
      <c r="F50" s="95" t="s">
        <v>309</v>
      </c>
      <c r="G50" s="95" t="s">
        <v>310</v>
      </c>
      <c r="H50" s="94" t="s">
        <v>156</v>
      </c>
      <c r="I50" s="94" t="s">
        <v>157</v>
      </c>
      <c r="J50" s="94">
        <v>1</v>
      </c>
      <c r="K50" s="101">
        <v>170000000</v>
      </c>
      <c r="L50" s="97">
        <f t="shared" si="0"/>
        <v>154545454.54545453</v>
      </c>
      <c r="M50" s="97">
        <f t="shared" si="1"/>
        <v>15454545.454545453</v>
      </c>
      <c r="N50" s="97">
        <f t="shared" si="2"/>
        <v>3090909.090909091</v>
      </c>
      <c r="O50" s="97">
        <f t="shared" si="3"/>
        <v>151454545.45454547</v>
      </c>
      <c r="P50" s="97">
        <f t="shared" si="4"/>
        <v>45436363.63636364</v>
      </c>
      <c r="Q50" s="97">
        <f t="shared" si="5"/>
        <v>75727272.72727273</v>
      </c>
      <c r="R50" s="97">
        <f t="shared" si="6"/>
        <v>30290909.090909094</v>
      </c>
    </row>
    <row r="51" spans="1:18" s="108" customFormat="1" ht="25.5" customHeight="1">
      <c r="A51" s="102" t="s">
        <v>311</v>
      </c>
      <c r="B51" s="103"/>
      <c r="C51" s="104"/>
      <c r="D51" s="104"/>
      <c r="E51" s="104"/>
      <c r="F51" s="104"/>
      <c r="G51" s="104" t="s">
        <v>311</v>
      </c>
      <c r="H51" s="104"/>
      <c r="I51" s="104"/>
      <c r="J51" s="105"/>
      <c r="K51" s="106">
        <f>SUM(K5:K50)</f>
        <v>12160380000</v>
      </c>
      <c r="L51" s="107">
        <f>SUM(L5:L50)</f>
        <v>11054890909.090906</v>
      </c>
      <c r="M51" s="107">
        <f t="shared" si="1"/>
        <v>1105489090.9090908</v>
      </c>
      <c r="N51" s="107">
        <f t="shared" si="2"/>
        <v>221097818.18181813</v>
      </c>
      <c r="O51" s="107">
        <f>SUM(O5:O50)</f>
        <v>10833793090.909094</v>
      </c>
      <c r="P51" s="107">
        <f>SUM(P5:P50)</f>
        <v>3250137927.272727</v>
      </c>
      <c r="Q51" s="107">
        <f>SUM(Q5:Q50)</f>
        <v>5416896545.454547</v>
      </c>
      <c r="R51" s="107">
        <f>SUM(R5:R50)</f>
        <v>2166758618.181818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tabSelected="1" zoomScale="85" zoomScaleNormal="85" zoomScalePageLayoutView="0" workbookViewId="0" topLeftCell="A1">
      <selection activeCell="D22" sqref="D22:D24"/>
    </sheetView>
  </sheetViews>
  <sheetFormatPr defaultColWidth="9.140625" defaultRowHeight="15" customHeight="1"/>
  <cols>
    <col min="1" max="1" width="4.57421875" style="1" customWidth="1"/>
    <col min="2" max="2" width="24.00390625" style="1" customWidth="1"/>
    <col min="3" max="3" width="16.421875" style="1" customWidth="1"/>
    <col min="4" max="4" width="14.7109375" style="1" customWidth="1"/>
    <col min="5" max="5" width="17.7109375" style="1" customWidth="1"/>
    <col min="6" max="6" width="14.421875" style="1" bestFit="1" customWidth="1"/>
    <col min="7" max="7" width="16.7109375" style="1" customWidth="1"/>
    <col min="8" max="8" width="18.140625" style="1" customWidth="1"/>
    <col min="9" max="11" width="15.7109375" style="1" customWidth="1"/>
    <col min="12" max="12" width="17.7109375" style="1" customWidth="1"/>
    <col min="13" max="13" width="15.00390625" style="1" customWidth="1"/>
    <col min="14" max="14" width="15.421875" style="1" customWidth="1"/>
    <col min="15" max="15" width="16.421875" style="1" customWidth="1"/>
    <col min="16" max="16" width="15.7109375" style="1" customWidth="1"/>
    <col min="17" max="17" width="13.140625" style="1" customWidth="1"/>
    <col min="18" max="16384" width="9.140625" style="1" customWidth="1"/>
  </cols>
  <sheetData>
    <row r="1" spans="1:18" ht="24" customHeight="1">
      <c r="A1" s="113" t="s">
        <v>76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24" customHeight="1">
      <c r="A2" s="114" t="str">
        <f>'RISTEK 2010'!F4</f>
        <v>Judul 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2"/>
      <c r="B4" s="3" t="s">
        <v>0</v>
      </c>
      <c r="C4" s="4" t="str">
        <f>'RISTEK 2010'!B4</f>
        <v>Kode File</v>
      </c>
      <c r="D4" s="5"/>
      <c r="E4" s="6"/>
      <c r="J4" s="2"/>
      <c r="K4" s="2"/>
      <c r="L4" s="2"/>
      <c r="M4" s="2"/>
    </row>
    <row r="5" spans="1:13" ht="15" customHeight="1">
      <c r="A5" s="2"/>
      <c r="B5" s="3" t="s">
        <v>1</v>
      </c>
      <c r="C5" s="7">
        <v>0</v>
      </c>
      <c r="D5" s="5"/>
      <c r="E5" s="8"/>
      <c r="J5" s="2"/>
      <c r="K5" s="2"/>
      <c r="L5" s="2"/>
      <c r="M5" s="2"/>
    </row>
    <row r="6" spans="1:13" ht="15" customHeight="1">
      <c r="A6" s="2"/>
      <c r="B6" s="55" t="s">
        <v>2</v>
      </c>
      <c r="C6" s="56"/>
      <c r="D6" s="5"/>
      <c r="E6" s="8"/>
      <c r="J6" s="2"/>
      <c r="K6" s="2"/>
      <c r="L6" s="2"/>
      <c r="M6" s="2"/>
    </row>
    <row r="7" spans="1:13" ht="15" customHeight="1">
      <c r="A7" s="2"/>
      <c r="B7" s="55" t="s">
        <v>3</v>
      </c>
      <c r="C7" s="56"/>
      <c r="D7" s="5"/>
      <c r="E7" s="8"/>
      <c r="J7" s="2"/>
      <c r="K7" s="2"/>
      <c r="L7" s="2"/>
      <c r="M7" s="2"/>
    </row>
    <row r="8" spans="1:13" ht="15" customHeight="1">
      <c r="A8" s="2"/>
      <c r="B8" s="55" t="s">
        <v>4</v>
      </c>
      <c r="C8" s="56"/>
      <c r="D8" s="5"/>
      <c r="E8" s="8"/>
      <c r="J8" s="2"/>
      <c r="K8" s="2"/>
      <c r="L8" s="2"/>
      <c r="M8" s="2"/>
    </row>
    <row r="9" spans="1:13" ht="15" customHeight="1">
      <c r="A9" s="2"/>
      <c r="B9" s="3" t="s">
        <v>5</v>
      </c>
      <c r="C9" s="7">
        <f>C5*100/110</f>
        <v>0</v>
      </c>
      <c r="D9" s="9"/>
      <c r="E9" s="8"/>
      <c r="J9" s="2"/>
      <c r="K9" s="2"/>
      <c r="L9" s="2"/>
      <c r="M9" s="2"/>
    </row>
    <row r="10" spans="1:13" ht="15" customHeight="1">
      <c r="A10" s="2"/>
      <c r="B10" s="3" t="s">
        <v>6</v>
      </c>
      <c r="C10" s="7">
        <f>C9*10%</f>
        <v>0</v>
      </c>
      <c r="D10" s="5"/>
      <c r="E10" s="6"/>
      <c r="J10" s="2"/>
      <c r="K10" s="2"/>
      <c r="L10" s="2"/>
      <c r="M10" s="2"/>
    </row>
    <row r="11" spans="1:13" ht="15" customHeight="1">
      <c r="A11" s="2"/>
      <c r="B11" s="3" t="s">
        <v>312</v>
      </c>
      <c r="C11" s="7">
        <f>C9*2%</f>
        <v>0</v>
      </c>
      <c r="D11" s="5"/>
      <c r="E11" s="6"/>
      <c r="J11" s="2"/>
      <c r="K11" s="2"/>
      <c r="L11" s="2"/>
      <c r="M11" s="2"/>
    </row>
    <row r="12" spans="1:13" ht="15" customHeight="1">
      <c r="A12" s="2"/>
      <c r="B12" s="55" t="s">
        <v>75</v>
      </c>
      <c r="C12" s="56">
        <v>0</v>
      </c>
      <c r="D12" s="5"/>
      <c r="E12" s="8"/>
      <c r="J12" s="2"/>
      <c r="K12" s="2"/>
      <c r="L12" s="2"/>
      <c r="M12" s="2"/>
    </row>
    <row r="13" spans="1:13" ht="15" customHeight="1">
      <c r="A13" s="2"/>
      <c r="B13" s="3" t="s">
        <v>7</v>
      </c>
      <c r="C13" s="10">
        <f>C5-C10-C11</f>
        <v>0</v>
      </c>
      <c r="D13" s="5"/>
      <c r="E13" s="8"/>
      <c r="J13" s="2"/>
      <c r="K13" s="2"/>
      <c r="L13" s="2"/>
      <c r="M13" s="2"/>
    </row>
    <row r="14" spans="1:13" ht="15" customHeight="1">
      <c r="A14" s="2"/>
      <c r="B14" s="55" t="s">
        <v>8</v>
      </c>
      <c r="C14" s="56">
        <f>H28</f>
        <v>0</v>
      </c>
      <c r="D14" s="5"/>
      <c r="E14" s="8"/>
      <c r="J14" s="2"/>
      <c r="K14" s="2"/>
      <c r="L14" s="2"/>
      <c r="M14" s="2"/>
    </row>
    <row r="15" spans="1:13" ht="15" customHeight="1">
      <c r="A15" s="2"/>
      <c r="B15" s="55" t="s">
        <v>9</v>
      </c>
      <c r="C15" s="57">
        <f>H39</f>
        <v>0</v>
      </c>
      <c r="D15" s="5"/>
      <c r="E15" s="11"/>
      <c r="J15" s="2"/>
      <c r="K15" s="2"/>
      <c r="L15" s="2"/>
      <c r="M15" s="2"/>
    </row>
    <row r="16" spans="2:5" ht="15" customHeight="1">
      <c r="B16" s="55" t="s">
        <v>10</v>
      </c>
      <c r="C16" s="56">
        <f>H57</f>
        <v>0</v>
      </c>
      <c r="D16" s="5"/>
      <c r="E16" s="8"/>
    </row>
    <row r="17" spans="2:5" ht="15" customHeight="1">
      <c r="B17" s="12" t="s">
        <v>11</v>
      </c>
      <c r="C17" s="13">
        <f>C13</f>
        <v>0</v>
      </c>
      <c r="D17" s="5"/>
      <c r="E17" s="8"/>
    </row>
    <row r="18" spans="2:5" ht="15" customHeight="1">
      <c r="B18" s="109" t="s">
        <v>12</v>
      </c>
      <c r="C18" s="110">
        <f>J28-H28</f>
        <v>0</v>
      </c>
      <c r="D18" s="5"/>
      <c r="E18" s="8"/>
    </row>
    <row r="19" spans="2:5" ht="15" customHeight="1">
      <c r="B19" s="14" t="s">
        <v>13</v>
      </c>
      <c r="C19" s="15">
        <f>C13-C17-C18</f>
        <v>0</v>
      </c>
      <c r="D19" s="5"/>
      <c r="E19" s="16"/>
    </row>
    <row r="20" spans="1:15" ht="15" customHeight="1">
      <c r="A20" s="118" t="s">
        <v>14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2" spans="1:15" s="124" customFormat="1" ht="15" customHeight="1">
      <c r="A22" s="120" t="s">
        <v>15</v>
      </c>
      <c r="B22" s="120" t="s">
        <v>16</v>
      </c>
      <c r="C22" s="120" t="s">
        <v>17</v>
      </c>
      <c r="D22" s="120" t="s">
        <v>18</v>
      </c>
      <c r="E22" s="120" t="s">
        <v>19</v>
      </c>
      <c r="F22" s="121" t="s">
        <v>20</v>
      </c>
      <c r="G22" s="122"/>
      <c r="H22" s="122"/>
      <c r="I22" s="122"/>
      <c r="J22" s="123"/>
      <c r="K22" s="121" t="s">
        <v>21</v>
      </c>
      <c r="L22" s="122"/>
      <c r="M22" s="123"/>
      <c r="N22" s="120" t="s">
        <v>22</v>
      </c>
      <c r="O22" s="120" t="s">
        <v>23</v>
      </c>
    </row>
    <row r="23" spans="1:15" s="124" customFormat="1" ht="15" customHeight="1">
      <c r="A23" s="125"/>
      <c r="B23" s="125"/>
      <c r="C23" s="125"/>
      <c r="D23" s="125"/>
      <c r="E23" s="125"/>
      <c r="F23" s="126" t="s">
        <v>24</v>
      </c>
      <c r="G23" s="126" t="s">
        <v>25</v>
      </c>
      <c r="H23" s="126" t="s">
        <v>26</v>
      </c>
      <c r="I23" s="126" t="s">
        <v>27</v>
      </c>
      <c r="J23" s="126" t="s">
        <v>28</v>
      </c>
      <c r="K23" s="120" t="s">
        <v>315</v>
      </c>
      <c r="L23" s="120" t="s">
        <v>316</v>
      </c>
      <c r="M23" s="120" t="s">
        <v>317</v>
      </c>
      <c r="N23" s="125"/>
      <c r="O23" s="125"/>
    </row>
    <row r="24" spans="1:15" s="124" customFormat="1" ht="15" customHeight="1">
      <c r="A24" s="127"/>
      <c r="B24" s="127"/>
      <c r="C24" s="127"/>
      <c r="D24" s="127"/>
      <c r="E24" s="127"/>
      <c r="F24" s="128" t="s">
        <v>29</v>
      </c>
      <c r="G24" s="128" t="s">
        <v>30</v>
      </c>
      <c r="H24" s="128" t="s">
        <v>31</v>
      </c>
      <c r="I24" s="128" t="s">
        <v>32</v>
      </c>
      <c r="J24" s="128" t="s">
        <v>33</v>
      </c>
      <c r="K24" s="127"/>
      <c r="L24" s="127"/>
      <c r="M24" s="127"/>
      <c r="N24" s="127"/>
      <c r="O24" s="127"/>
    </row>
    <row r="25" spans="1:15" s="17" customFormat="1" ht="15" customHeight="1">
      <c r="A25" s="18">
        <v>1</v>
      </c>
      <c r="B25" s="20"/>
      <c r="C25" s="19"/>
      <c r="D25" s="19"/>
      <c r="E25" s="18" t="s">
        <v>71</v>
      </c>
      <c r="F25" s="21">
        <v>0</v>
      </c>
      <c r="G25" s="18">
        <v>0</v>
      </c>
      <c r="H25" s="22">
        <f>F25*G25</f>
        <v>0</v>
      </c>
      <c r="I25" s="23">
        <v>1</v>
      </c>
      <c r="J25" s="22">
        <f>H25*I25</f>
        <v>0</v>
      </c>
      <c r="K25" s="22">
        <f>F25</f>
        <v>0</v>
      </c>
      <c r="L25" s="22"/>
      <c r="M25" s="22"/>
      <c r="N25" s="24"/>
      <c r="O25" s="18"/>
    </row>
    <row r="26" spans="1:15" ht="15" customHeight="1">
      <c r="A26" s="18">
        <v>2</v>
      </c>
      <c r="B26" s="20"/>
      <c r="C26" s="19"/>
      <c r="D26" s="19"/>
      <c r="E26" s="18"/>
      <c r="F26" s="21"/>
      <c r="G26" s="18"/>
      <c r="H26" s="22">
        <f>F26*G26</f>
        <v>0</v>
      </c>
      <c r="I26" s="23">
        <v>1</v>
      </c>
      <c r="J26" s="22">
        <f>H26*I26</f>
        <v>0</v>
      </c>
      <c r="K26" s="22">
        <f>F26</f>
        <v>0</v>
      </c>
      <c r="L26" s="22"/>
      <c r="M26" s="22"/>
      <c r="N26" s="24"/>
      <c r="O26" s="18"/>
    </row>
    <row r="27" spans="1:15" ht="15" customHeight="1">
      <c r="A27" s="18">
        <v>3</v>
      </c>
      <c r="B27" s="20"/>
      <c r="C27" s="19"/>
      <c r="D27" s="19"/>
      <c r="E27" s="18"/>
      <c r="F27" s="21"/>
      <c r="G27" s="18"/>
      <c r="H27" s="22">
        <f>F27*G27</f>
        <v>0</v>
      </c>
      <c r="I27" s="23">
        <v>1</v>
      </c>
      <c r="J27" s="22">
        <f>H27*I27</f>
        <v>0</v>
      </c>
      <c r="K27" s="22">
        <f>F27</f>
        <v>0</v>
      </c>
      <c r="L27" s="22"/>
      <c r="M27" s="22"/>
      <c r="N27" s="24"/>
      <c r="O27" s="18"/>
    </row>
    <row r="28" spans="1:15" s="144" customFormat="1" ht="15" customHeight="1">
      <c r="A28" s="137"/>
      <c r="B28" s="137"/>
      <c r="C28" s="137"/>
      <c r="D28" s="138"/>
      <c r="E28" s="139" t="s">
        <v>34</v>
      </c>
      <c r="F28" s="140"/>
      <c r="G28" s="140"/>
      <c r="H28" s="141">
        <f>SUM(H25:H27)</f>
        <v>0</v>
      </c>
      <c r="I28" s="140"/>
      <c r="J28" s="141">
        <f>SUM(J25:J27)</f>
        <v>0</v>
      </c>
      <c r="K28" s="141"/>
      <c r="L28" s="141"/>
      <c r="M28" s="140"/>
      <c r="N28" s="142"/>
      <c r="O28" s="143"/>
    </row>
    <row r="29" spans="1:15" s="27" customFormat="1" ht="15" customHeight="1">
      <c r="A29" s="26" t="s">
        <v>35</v>
      </c>
      <c r="B29" s="115" t="s">
        <v>36</v>
      </c>
      <c r="C29" s="116"/>
      <c r="D29" s="116"/>
      <c r="E29" s="117"/>
      <c r="F29" s="117"/>
      <c r="G29" s="117"/>
      <c r="H29" s="117"/>
      <c r="I29" s="117"/>
      <c r="J29" s="117"/>
      <c r="K29" s="116"/>
      <c r="L29" s="116"/>
      <c r="M29" s="116"/>
      <c r="N29" s="116"/>
      <c r="O29" s="116"/>
    </row>
    <row r="30" spans="1:16" s="27" customFormat="1" ht="15" customHeight="1">
      <c r="A30" s="28"/>
      <c r="B30" s="119" t="s">
        <v>314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</row>
    <row r="31" spans="1:15" s="27" customFormat="1" ht="15" customHeight="1">
      <c r="A31" s="28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" customHeight="1">
      <c r="A32" s="118" t="s">
        <v>37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</row>
    <row r="34" spans="1:16" s="124" customFormat="1" ht="15" customHeight="1">
      <c r="A34" s="120" t="s">
        <v>15</v>
      </c>
      <c r="B34" s="120" t="s">
        <v>38</v>
      </c>
      <c r="C34" s="121" t="s">
        <v>39</v>
      </c>
      <c r="D34" s="123"/>
      <c r="E34" s="120" t="s">
        <v>40</v>
      </c>
      <c r="F34" s="120" t="s">
        <v>41</v>
      </c>
      <c r="G34" s="120" t="s">
        <v>42</v>
      </c>
      <c r="H34" s="120" t="s">
        <v>43</v>
      </c>
      <c r="I34" s="121" t="s">
        <v>44</v>
      </c>
      <c r="J34" s="122"/>
      <c r="K34" s="123"/>
      <c r="L34" s="130" t="s">
        <v>45</v>
      </c>
      <c r="M34" s="131"/>
      <c r="N34" s="132" t="s">
        <v>46</v>
      </c>
      <c r="O34" s="120" t="s">
        <v>22</v>
      </c>
      <c r="P34" s="120" t="s">
        <v>23</v>
      </c>
    </row>
    <row r="35" spans="1:16" s="124" customFormat="1" ht="39.75" customHeight="1">
      <c r="A35" s="127"/>
      <c r="B35" s="127"/>
      <c r="C35" s="126" t="s">
        <v>47</v>
      </c>
      <c r="D35" s="126" t="s">
        <v>48</v>
      </c>
      <c r="E35" s="127"/>
      <c r="F35" s="127"/>
      <c r="G35" s="127"/>
      <c r="H35" s="127"/>
      <c r="I35" s="126" t="s">
        <v>315</v>
      </c>
      <c r="J35" s="126" t="s">
        <v>316</v>
      </c>
      <c r="K35" s="126" t="s">
        <v>317</v>
      </c>
      <c r="L35" s="126" t="s">
        <v>49</v>
      </c>
      <c r="M35" s="126" t="s">
        <v>50</v>
      </c>
      <c r="N35" s="133"/>
      <c r="O35" s="127"/>
      <c r="P35" s="127"/>
    </row>
    <row r="36" spans="1:16" ht="15" customHeight="1">
      <c r="A36" s="29">
        <v>1</v>
      </c>
      <c r="B36" s="30"/>
      <c r="C36" s="31"/>
      <c r="D36" s="31"/>
      <c r="E36" s="31"/>
      <c r="F36" s="29"/>
      <c r="G36" s="22"/>
      <c r="H36" s="22">
        <f>F36*G36</f>
        <v>0</v>
      </c>
      <c r="I36" s="22"/>
      <c r="J36" s="31"/>
      <c r="K36" s="31"/>
      <c r="L36" s="32"/>
      <c r="M36" s="32"/>
      <c r="N36" s="31"/>
      <c r="O36" s="19"/>
      <c r="P36" s="18"/>
    </row>
    <row r="37" spans="1:16" ht="15" customHeight="1">
      <c r="A37" s="29">
        <v>2</v>
      </c>
      <c r="B37" s="30"/>
      <c r="C37" s="33"/>
      <c r="D37" s="31"/>
      <c r="E37" s="31"/>
      <c r="F37" s="29"/>
      <c r="G37" s="22"/>
      <c r="H37" s="22">
        <f>F37*G37</f>
        <v>0</v>
      </c>
      <c r="I37" s="22"/>
      <c r="J37" s="31"/>
      <c r="K37" s="31"/>
      <c r="L37" s="31"/>
      <c r="M37" s="32"/>
      <c r="N37" s="31"/>
      <c r="O37" s="19"/>
      <c r="P37" s="18"/>
    </row>
    <row r="38" spans="1:16" ht="15" customHeight="1">
      <c r="A38" s="29">
        <v>3</v>
      </c>
      <c r="B38" s="30"/>
      <c r="C38" s="33"/>
      <c r="D38" s="31"/>
      <c r="E38" s="31"/>
      <c r="F38" s="29"/>
      <c r="G38" s="22"/>
      <c r="H38" s="22">
        <f>F38*G38</f>
        <v>0</v>
      </c>
      <c r="I38" s="22"/>
      <c r="J38" s="31"/>
      <c r="K38" s="31"/>
      <c r="L38" s="31"/>
      <c r="M38" s="32"/>
      <c r="N38" s="31"/>
      <c r="O38" s="19"/>
      <c r="P38" s="18"/>
    </row>
    <row r="39" spans="1:16" s="144" customFormat="1" ht="15" customHeight="1">
      <c r="A39" s="137"/>
      <c r="B39" s="137"/>
      <c r="C39" s="137"/>
      <c r="D39" s="137"/>
      <c r="E39" s="137"/>
      <c r="F39" s="138"/>
      <c r="G39" s="145" t="s">
        <v>34</v>
      </c>
      <c r="H39" s="141">
        <f>SUM(H36:H38)</f>
        <v>0</v>
      </c>
      <c r="I39" s="141">
        <f>SUM(I36:I38)</f>
        <v>0</v>
      </c>
      <c r="J39" s="146">
        <f>SUM(J36:J38)</f>
        <v>0</v>
      </c>
      <c r="K39" s="146">
        <f>SUM(K36:K38)</f>
        <v>0</v>
      </c>
      <c r="L39" s="140"/>
      <c r="M39" s="140"/>
      <c r="N39" s="147"/>
      <c r="O39" s="136"/>
      <c r="P39" s="136"/>
    </row>
    <row r="40" spans="1:16" ht="15" customHeight="1">
      <c r="A40" s="25"/>
      <c r="B40" s="25"/>
      <c r="C40" s="25"/>
      <c r="D40" s="25"/>
      <c r="E40" s="25"/>
      <c r="F40" s="25"/>
      <c r="G40" s="58"/>
      <c r="H40" s="59"/>
      <c r="I40" s="59"/>
      <c r="J40" s="60"/>
      <c r="K40" s="60"/>
      <c r="L40" s="25"/>
      <c r="M40" s="25"/>
      <c r="N40" s="25"/>
      <c r="O40" s="42"/>
      <c r="P40" s="42"/>
    </row>
    <row r="41" spans="1:15" ht="15" customHeight="1">
      <c r="A41" s="118" t="s">
        <v>51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</row>
    <row r="43" spans="1:19" s="124" customFormat="1" ht="16.5">
      <c r="A43" s="120" t="s">
        <v>15</v>
      </c>
      <c r="B43" s="120" t="s">
        <v>16</v>
      </c>
      <c r="C43" s="120" t="s">
        <v>19</v>
      </c>
      <c r="D43" s="121" t="s">
        <v>20</v>
      </c>
      <c r="E43" s="122"/>
      <c r="F43" s="122"/>
      <c r="G43" s="122"/>
      <c r="H43" s="123"/>
      <c r="I43" s="121" t="s">
        <v>44</v>
      </c>
      <c r="J43" s="122"/>
      <c r="K43" s="123"/>
      <c r="L43" s="120" t="s">
        <v>22</v>
      </c>
      <c r="M43" s="120" t="s">
        <v>23</v>
      </c>
      <c r="N43" s="120" t="s">
        <v>313</v>
      </c>
      <c r="O43" s="121" t="s">
        <v>45</v>
      </c>
      <c r="P43" s="123"/>
      <c r="Q43" s="120" t="s">
        <v>46</v>
      </c>
      <c r="R43" s="134"/>
      <c r="S43" s="135"/>
    </row>
    <row r="44" spans="1:19" s="124" customFormat="1" ht="49.5">
      <c r="A44" s="125"/>
      <c r="B44" s="125"/>
      <c r="C44" s="125"/>
      <c r="D44" s="126" t="s">
        <v>24</v>
      </c>
      <c r="E44" s="126" t="s">
        <v>25</v>
      </c>
      <c r="F44" s="126" t="s">
        <v>26</v>
      </c>
      <c r="G44" s="126" t="s">
        <v>27</v>
      </c>
      <c r="H44" s="126" t="s">
        <v>28</v>
      </c>
      <c r="I44" s="120" t="s">
        <v>315</v>
      </c>
      <c r="J44" s="120" t="s">
        <v>316</v>
      </c>
      <c r="K44" s="120" t="s">
        <v>317</v>
      </c>
      <c r="L44" s="127"/>
      <c r="M44" s="127"/>
      <c r="N44" s="127"/>
      <c r="O44" s="126" t="s">
        <v>49</v>
      </c>
      <c r="P44" s="126" t="s">
        <v>50</v>
      </c>
      <c r="Q44" s="127"/>
      <c r="R44" s="134"/>
      <c r="S44" s="135"/>
    </row>
    <row r="45" spans="1:19" s="124" customFormat="1" ht="16.5">
      <c r="A45" s="127"/>
      <c r="B45" s="127"/>
      <c r="C45" s="127"/>
      <c r="D45" s="128" t="s">
        <v>29</v>
      </c>
      <c r="E45" s="128" t="s">
        <v>30</v>
      </c>
      <c r="F45" s="128" t="s">
        <v>31</v>
      </c>
      <c r="G45" s="128" t="s">
        <v>32</v>
      </c>
      <c r="H45" s="128" t="s">
        <v>33</v>
      </c>
      <c r="I45" s="127"/>
      <c r="J45" s="127"/>
      <c r="K45" s="127"/>
      <c r="L45" s="129"/>
      <c r="M45" s="129"/>
      <c r="N45" s="126"/>
      <c r="O45" s="136"/>
      <c r="P45" s="136"/>
      <c r="Q45" s="136"/>
      <c r="R45" s="134"/>
      <c r="S45" s="135"/>
    </row>
    <row r="46" spans="1:19" s="17" customFormat="1" ht="16.5">
      <c r="A46" s="18">
        <v>1</v>
      </c>
      <c r="B46" s="35"/>
      <c r="C46" s="19" t="s">
        <v>72</v>
      </c>
      <c r="D46" s="36"/>
      <c r="E46" s="37"/>
      <c r="F46" s="38">
        <f>D46*E46</f>
        <v>0</v>
      </c>
      <c r="G46" s="23">
        <v>1</v>
      </c>
      <c r="H46" s="39">
        <f>F46*G46</f>
        <v>0</v>
      </c>
      <c r="I46" s="39"/>
      <c r="J46" s="39"/>
      <c r="K46" s="39"/>
      <c r="L46" s="40"/>
      <c r="M46" s="40"/>
      <c r="N46" s="18"/>
      <c r="O46" s="31"/>
      <c r="P46" s="31"/>
      <c r="Q46" s="31"/>
      <c r="R46" s="112"/>
      <c r="S46" s="111"/>
    </row>
    <row r="47" spans="1:19" s="17" customFormat="1" ht="15" customHeight="1">
      <c r="A47" s="18">
        <v>2</v>
      </c>
      <c r="B47" s="35"/>
      <c r="C47" s="19"/>
      <c r="D47" s="36"/>
      <c r="E47" s="37"/>
      <c r="F47" s="38">
        <f>D47*E47</f>
        <v>0</v>
      </c>
      <c r="G47" s="23">
        <v>1</v>
      </c>
      <c r="H47" s="39">
        <f>F47*G47</f>
        <v>0</v>
      </c>
      <c r="I47" s="39"/>
      <c r="J47" s="39"/>
      <c r="K47" s="39"/>
      <c r="L47" s="40"/>
      <c r="M47" s="40"/>
      <c r="N47" s="18"/>
      <c r="O47" s="31"/>
      <c r="P47" s="31"/>
      <c r="Q47" s="31"/>
      <c r="R47" s="112"/>
      <c r="S47" s="111"/>
    </row>
    <row r="48" spans="1:15" s="144" customFormat="1" ht="15" customHeight="1">
      <c r="A48" s="147"/>
      <c r="B48" s="41"/>
      <c r="C48" s="41"/>
      <c r="D48" s="41"/>
      <c r="E48" s="139" t="s">
        <v>52</v>
      </c>
      <c r="F48" s="141"/>
      <c r="G48" s="140"/>
      <c r="H48" s="141">
        <f>SUM(H46:H47)</f>
        <v>0</v>
      </c>
      <c r="I48" s="141">
        <f>SUM(I46:I47)</f>
        <v>0</v>
      </c>
      <c r="J48" s="141">
        <f>SUM(J46:J47)</f>
        <v>0</v>
      </c>
      <c r="K48" s="141">
        <f>SUM(K46:K47)</f>
        <v>0</v>
      </c>
      <c r="L48" s="143"/>
      <c r="M48" s="143"/>
      <c r="N48" s="148"/>
      <c r="O48" s="143"/>
    </row>
    <row r="49" spans="1:16" s="124" customFormat="1" ht="15" customHeight="1">
      <c r="A49" s="120" t="s">
        <v>15</v>
      </c>
      <c r="B49" s="120" t="s">
        <v>53</v>
      </c>
      <c r="C49" s="121" t="s">
        <v>39</v>
      </c>
      <c r="D49" s="123"/>
      <c r="E49" s="120" t="s">
        <v>40</v>
      </c>
      <c r="F49" s="120" t="s">
        <v>54</v>
      </c>
      <c r="G49" s="120" t="s">
        <v>42</v>
      </c>
      <c r="H49" s="120" t="s">
        <v>43</v>
      </c>
      <c r="I49" s="121" t="s">
        <v>44</v>
      </c>
      <c r="J49" s="122"/>
      <c r="K49" s="123"/>
      <c r="L49" s="130" t="s">
        <v>45</v>
      </c>
      <c r="M49" s="131"/>
      <c r="N49" s="120" t="s">
        <v>46</v>
      </c>
      <c r="O49" s="120" t="s">
        <v>22</v>
      </c>
      <c r="P49" s="120" t="s">
        <v>23</v>
      </c>
    </row>
    <row r="50" spans="1:16" s="124" customFormat="1" ht="34.5" customHeight="1">
      <c r="A50" s="127"/>
      <c r="B50" s="127"/>
      <c r="C50" s="126" t="s">
        <v>47</v>
      </c>
      <c r="D50" s="126" t="s">
        <v>48</v>
      </c>
      <c r="E50" s="127"/>
      <c r="F50" s="127"/>
      <c r="G50" s="127"/>
      <c r="H50" s="127"/>
      <c r="I50" s="126" t="s">
        <v>315</v>
      </c>
      <c r="J50" s="126" t="s">
        <v>316</v>
      </c>
      <c r="K50" s="126" t="s">
        <v>317</v>
      </c>
      <c r="L50" s="126" t="s">
        <v>49</v>
      </c>
      <c r="M50" s="126" t="s">
        <v>50</v>
      </c>
      <c r="N50" s="127"/>
      <c r="O50" s="127"/>
      <c r="P50" s="127"/>
    </row>
    <row r="51" spans="1:16" ht="15" customHeight="1">
      <c r="A51" s="29">
        <v>1</v>
      </c>
      <c r="B51" s="31"/>
      <c r="C51" s="31"/>
      <c r="D51" s="31"/>
      <c r="E51" s="31"/>
      <c r="F51" s="29"/>
      <c r="G51" s="43"/>
      <c r="H51" s="43">
        <f>G51*F51</f>
        <v>0</v>
      </c>
      <c r="I51" s="43"/>
      <c r="J51" s="43"/>
      <c r="K51" s="31"/>
      <c r="L51" s="31"/>
      <c r="M51" s="31"/>
      <c r="N51" s="31"/>
      <c r="O51" s="19"/>
      <c r="P51" s="18"/>
    </row>
    <row r="52" spans="1:16" ht="15" customHeight="1">
      <c r="A52" s="29">
        <v>2</v>
      </c>
      <c r="B52" s="31"/>
      <c r="C52" s="31"/>
      <c r="D52" s="31"/>
      <c r="E52" s="31"/>
      <c r="F52" s="29"/>
      <c r="G52" s="43"/>
      <c r="H52" s="43">
        <f>G52*F52</f>
        <v>0</v>
      </c>
      <c r="I52" s="43"/>
      <c r="J52" s="43"/>
      <c r="K52" s="31"/>
      <c r="L52" s="31"/>
      <c r="M52" s="31"/>
      <c r="N52" s="31"/>
      <c r="O52" s="19"/>
      <c r="P52" s="18"/>
    </row>
    <row r="53" spans="1:16" ht="15" customHeight="1">
      <c r="A53" s="29">
        <v>4</v>
      </c>
      <c r="B53" s="31"/>
      <c r="C53" s="31"/>
      <c r="D53" s="31"/>
      <c r="E53" s="31"/>
      <c r="F53" s="29"/>
      <c r="G53" s="43"/>
      <c r="H53" s="43">
        <f>G53*F53</f>
        <v>0</v>
      </c>
      <c r="I53" s="43"/>
      <c r="J53" s="43"/>
      <c r="K53" s="31"/>
      <c r="L53" s="31"/>
      <c r="M53" s="31"/>
      <c r="N53" s="31"/>
      <c r="O53" s="19"/>
      <c r="P53" s="18"/>
    </row>
    <row r="54" spans="1:16" ht="15" customHeight="1">
      <c r="A54" s="29">
        <v>5</v>
      </c>
      <c r="B54" s="31"/>
      <c r="C54" s="31"/>
      <c r="D54" s="31"/>
      <c r="E54" s="31"/>
      <c r="F54" s="29"/>
      <c r="G54" s="44"/>
      <c r="H54" s="43">
        <f>G54*F54</f>
        <v>0</v>
      </c>
      <c r="I54" s="43"/>
      <c r="J54" s="43"/>
      <c r="K54" s="31"/>
      <c r="L54" s="31"/>
      <c r="M54" s="31"/>
      <c r="N54" s="31"/>
      <c r="O54" s="19"/>
      <c r="P54" s="18"/>
    </row>
    <row r="55" spans="1:16" ht="15" customHeight="1">
      <c r="A55" s="29">
        <v>6</v>
      </c>
      <c r="B55" s="31"/>
      <c r="C55" s="31"/>
      <c r="D55" s="31"/>
      <c r="E55" s="31"/>
      <c r="F55" s="29"/>
      <c r="G55" s="43"/>
      <c r="H55" s="43">
        <f>F55*G55</f>
        <v>0</v>
      </c>
      <c r="I55" s="43"/>
      <c r="J55" s="43"/>
      <c r="K55" s="43"/>
      <c r="L55" s="31"/>
      <c r="M55" s="31"/>
      <c r="N55" s="31"/>
      <c r="O55" s="19"/>
      <c r="P55" s="18"/>
    </row>
    <row r="56" spans="1:16" s="144" customFormat="1" ht="15" customHeight="1">
      <c r="A56" s="136"/>
      <c r="B56" s="136"/>
      <c r="C56" s="136"/>
      <c r="D56" s="136"/>
      <c r="E56" s="139" t="s">
        <v>52</v>
      </c>
      <c r="F56" s="141"/>
      <c r="G56" s="140"/>
      <c r="H56" s="141">
        <f>SUM(H50:H55)</f>
        <v>0</v>
      </c>
      <c r="I56" s="141">
        <f>SUM(I50:I55)</f>
        <v>0</v>
      </c>
      <c r="J56" s="141"/>
      <c r="K56" s="141"/>
      <c r="L56" s="136"/>
      <c r="M56" s="136"/>
      <c r="N56" s="136"/>
      <c r="O56" s="129"/>
      <c r="P56" s="126"/>
    </row>
    <row r="57" spans="1:16" s="144" customFormat="1" ht="15" customHeight="1">
      <c r="A57" s="137"/>
      <c r="B57" s="137"/>
      <c r="C57" s="137"/>
      <c r="D57" s="137"/>
      <c r="E57" s="137"/>
      <c r="F57" s="138"/>
      <c r="G57" s="139" t="s">
        <v>34</v>
      </c>
      <c r="H57" s="146">
        <f>H56+H48</f>
        <v>0</v>
      </c>
      <c r="I57" s="146">
        <f>I56+I48</f>
        <v>0</v>
      </c>
      <c r="J57" s="146">
        <f>J56+J48</f>
        <v>0</v>
      </c>
      <c r="K57" s="146">
        <f>K56+K48</f>
        <v>0</v>
      </c>
      <c r="L57" s="149"/>
      <c r="M57" s="137"/>
      <c r="N57" s="137"/>
      <c r="O57" s="142"/>
      <c r="P57" s="142"/>
    </row>
    <row r="58" spans="1:16" ht="1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2"/>
      <c r="P58" s="42"/>
    </row>
    <row r="59" spans="1:14" ht="15" customHeight="1">
      <c r="A59" s="45" t="s">
        <v>55</v>
      </c>
      <c r="B59" s="46"/>
      <c r="C59" s="46"/>
      <c r="D59" s="46"/>
      <c r="E59" s="46"/>
      <c r="F59" s="46"/>
      <c r="G59" s="46"/>
      <c r="H59" s="46"/>
      <c r="I59" s="46"/>
      <c r="J59" s="47"/>
      <c r="K59" s="48"/>
      <c r="L59" s="47"/>
      <c r="M59" s="47"/>
      <c r="N59" s="47"/>
    </row>
    <row r="60" spans="1:14" ht="16.5">
      <c r="A60" s="49" t="s">
        <v>56</v>
      </c>
      <c r="B60" s="28" t="s">
        <v>57</v>
      </c>
      <c r="C60" s="28"/>
      <c r="D60" s="28"/>
      <c r="E60" s="28"/>
      <c r="F60" s="28"/>
      <c r="G60" s="46"/>
      <c r="H60" s="46"/>
      <c r="I60" s="46"/>
      <c r="J60" s="47"/>
      <c r="K60" s="50"/>
      <c r="L60" s="47"/>
      <c r="M60" s="47"/>
      <c r="N60" s="1" t="s">
        <v>73</v>
      </c>
    </row>
    <row r="61" spans="1:14" ht="16.5">
      <c r="A61" s="49" t="s">
        <v>58</v>
      </c>
      <c r="B61" s="28" t="s">
        <v>59</v>
      </c>
      <c r="C61" s="28"/>
      <c r="D61" s="28"/>
      <c r="E61" s="28"/>
      <c r="F61" s="28"/>
      <c r="G61" s="46"/>
      <c r="H61" s="46"/>
      <c r="I61" s="46"/>
      <c r="J61" s="47"/>
      <c r="K61" s="47"/>
      <c r="L61" s="47"/>
      <c r="M61" s="47"/>
      <c r="N61" s="47"/>
    </row>
    <row r="62" spans="1:15" ht="16.5">
      <c r="A62" s="49" t="s">
        <v>60</v>
      </c>
      <c r="B62" s="28" t="s">
        <v>61</v>
      </c>
      <c r="C62" s="28"/>
      <c r="D62" s="28"/>
      <c r="E62" s="28"/>
      <c r="F62" s="28"/>
      <c r="G62" s="46"/>
      <c r="H62" s="46"/>
      <c r="I62" s="46"/>
      <c r="J62" s="47"/>
      <c r="K62" s="47"/>
      <c r="L62" s="47"/>
      <c r="M62" s="47"/>
      <c r="N62" s="47"/>
      <c r="O62" s="51"/>
    </row>
    <row r="63" spans="1:14" ht="16.5">
      <c r="A63" s="49"/>
      <c r="B63" s="52" t="s">
        <v>62</v>
      </c>
      <c r="C63" s="52"/>
      <c r="D63" s="28"/>
      <c r="E63" s="28"/>
      <c r="F63" s="28"/>
      <c r="G63" s="46"/>
      <c r="H63" s="46"/>
      <c r="I63" s="46"/>
      <c r="J63" s="47"/>
      <c r="K63" s="47"/>
      <c r="L63" s="47"/>
      <c r="M63" s="47"/>
      <c r="N63" s="47"/>
    </row>
    <row r="64" spans="1:14" ht="16.5">
      <c r="A64" s="49"/>
      <c r="B64" s="52" t="s">
        <v>63</v>
      </c>
      <c r="C64" s="52"/>
      <c r="D64" s="28"/>
      <c r="E64" s="28"/>
      <c r="F64" s="28"/>
      <c r="G64" s="46"/>
      <c r="H64" s="46"/>
      <c r="I64" s="46"/>
      <c r="J64" s="47"/>
      <c r="K64" s="47"/>
      <c r="L64" s="47"/>
      <c r="M64" s="47"/>
      <c r="N64" s="47"/>
    </row>
    <row r="65" spans="1:13" ht="16.5">
      <c r="A65" s="49" t="s">
        <v>64</v>
      </c>
      <c r="B65" s="28" t="s">
        <v>65</v>
      </c>
      <c r="C65" s="28"/>
      <c r="D65" s="28"/>
      <c r="E65" s="28"/>
      <c r="F65" s="28"/>
      <c r="G65" s="46"/>
      <c r="H65" s="46"/>
      <c r="I65" s="46"/>
      <c r="J65" s="47"/>
      <c r="K65" s="47"/>
      <c r="L65" s="47"/>
      <c r="M65" s="47"/>
    </row>
    <row r="66" spans="1:15" ht="16.5">
      <c r="A66" s="49"/>
      <c r="B66" s="52" t="s">
        <v>66</v>
      </c>
      <c r="C66" s="52"/>
      <c r="D66" s="28"/>
      <c r="E66" s="28"/>
      <c r="F66" s="28"/>
      <c r="G66" s="46"/>
      <c r="H66" s="46"/>
      <c r="I66" s="46"/>
      <c r="J66" s="47"/>
      <c r="K66" s="47"/>
      <c r="L66" s="47"/>
      <c r="M66" s="47"/>
      <c r="N66" s="1" t="s">
        <v>74</v>
      </c>
      <c r="O66" s="53"/>
    </row>
    <row r="67" spans="1:15" ht="16.5">
      <c r="A67" s="49" t="s">
        <v>67</v>
      </c>
      <c r="B67" s="28" t="s">
        <v>68</v>
      </c>
      <c r="C67" s="28"/>
      <c r="D67" s="28"/>
      <c r="E67" s="28"/>
      <c r="F67" s="28"/>
      <c r="G67" s="46"/>
      <c r="H67" s="46"/>
      <c r="I67" s="46"/>
      <c r="O67" s="54"/>
    </row>
    <row r="68" spans="1:15" ht="16.5">
      <c r="A68" s="49" t="s">
        <v>69</v>
      </c>
      <c r="B68" s="28" t="s">
        <v>70</v>
      </c>
      <c r="C68" s="28"/>
      <c r="D68" s="28"/>
      <c r="E68" s="28"/>
      <c r="F68" s="28"/>
      <c r="G68" s="46"/>
      <c r="H68" s="46"/>
      <c r="I68" s="46"/>
      <c r="O68" s="54"/>
    </row>
  </sheetData>
  <sheetProtection/>
  <mergeCells count="52">
    <mergeCell ref="N49:N50"/>
    <mergeCell ref="O49:O50"/>
    <mergeCell ref="P49:P50"/>
    <mergeCell ref="A49:A50"/>
    <mergeCell ref="B49:B50"/>
    <mergeCell ref="C49:D49"/>
    <mergeCell ref="E49:E50"/>
    <mergeCell ref="F49:F50"/>
    <mergeCell ref="G49:G50"/>
    <mergeCell ref="H49:H50"/>
    <mergeCell ref="Q43:Q44"/>
    <mergeCell ref="M43:M44"/>
    <mergeCell ref="I49:K49"/>
    <mergeCell ref="I34:K34"/>
    <mergeCell ref="N34:N35"/>
    <mergeCell ref="O34:O35"/>
    <mergeCell ref="I44:I45"/>
    <mergeCell ref="J44:J45"/>
    <mergeCell ref="K44:K45"/>
    <mergeCell ref="I43:K43"/>
    <mergeCell ref="H34:H35"/>
    <mergeCell ref="P34:P35"/>
    <mergeCell ref="A41:O41"/>
    <mergeCell ref="A43:A45"/>
    <mergeCell ref="B43:B45"/>
    <mergeCell ref="C43:C45"/>
    <mergeCell ref="D43:H43"/>
    <mergeCell ref="O43:P43"/>
    <mergeCell ref="L43:L44"/>
    <mergeCell ref="N43:N44"/>
    <mergeCell ref="A34:A35"/>
    <mergeCell ref="B34:B35"/>
    <mergeCell ref="C34:D34"/>
    <mergeCell ref="E34:E35"/>
    <mergeCell ref="F34:F35"/>
    <mergeCell ref="G34:G35"/>
    <mergeCell ref="K23:K24"/>
    <mergeCell ref="L23:L24"/>
    <mergeCell ref="M23:M24"/>
    <mergeCell ref="K22:M22"/>
    <mergeCell ref="B30:P30"/>
    <mergeCell ref="A32:O32"/>
    <mergeCell ref="B29:O29"/>
    <mergeCell ref="A20:O20"/>
    <mergeCell ref="A22:A24"/>
    <mergeCell ref="B22:B24"/>
    <mergeCell ref="C22:C24"/>
    <mergeCell ref="D22:D24"/>
    <mergeCell ref="E22:E24"/>
    <mergeCell ref="F22:J22"/>
    <mergeCell ref="N22:N24"/>
    <mergeCell ref="O22:O24"/>
  </mergeCells>
  <printOptions horizontalCentered="1"/>
  <pageMargins left="0.28" right="0.17" top="0.3937007874015748" bottom="0.3937007874015748" header="0.35433070866141736" footer="0.1968503937007874"/>
  <pageSetup fitToHeight="1" fitToWidth="1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Teknologi Bandung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ades</cp:lastModifiedBy>
  <cp:lastPrinted>2010-02-10T03:48:36Z</cp:lastPrinted>
  <dcterms:created xsi:type="dcterms:W3CDTF">2008-11-06T16:53:50Z</dcterms:created>
  <dcterms:modified xsi:type="dcterms:W3CDTF">2010-02-10T03:50:11Z</dcterms:modified>
  <cp:category/>
  <cp:version/>
  <cp:contentType/>
  <cp:contentStatus/>
</cp:coreProperties>
</file>